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2.DOK. STUDI PERKULIAHAN\DRAFT KURIKULUM NEW\2022 Kurikulum Revisi\"/>
    </mc:Choice>
  </mc:AlternateContent>
  <bookViews>
    <workbookView xWindow="0" yWindow="0" windowWidth="28800" windowHeight="12435"/>
  </bookViews>
  <sheets>
    <sheet name="KURIKULUM" sheetId="4" r:id="rId1"/>
    <sheet name="KURIKULUM SEMESTER II " sheetId="3" r:id="rId2"/>
    <sheet name="JADWAL" sheetId="1" r:id="rId3"/>
    <sheet name="Alat dan Bahan Praktik SMT 2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M60" i="6" l="1"/>
  <c r="L41" i="6"/>
  <c r="F37" i="6"/>
  <c r="M37" i="6" s="1"/>
  <c r="F39" i="6"/>
  <c r="F40" i="6"/>
  <c r="F41" i="6"/>
  <c r="F42" i="6"/>
  <c r="F43" i="6"/>
  <c r="L32" i="6"/>
  <c r="L37" i="6" s="1"/>
  <c r="F57" i="6"/>
  <c r="M57" i="6" s="1"/>
  <c r="F14" i="6"/>
  <c r="F48" i="6"/>
  <c r="F47" i="6"/>
  <c r="F46" i="6"/>
  <c r="F45" i="6"/>
  <c r="L44" i="6"/>
  <c r="F44" i="6"/>
  <c r="L43" i="6"/>
  <c r="L42" i="6"/>
  <c r="L40" i="6"/>
  <c r="L39" i="6"/>
  <c r="F49" i="6"/>
  <c r="E31" i="6"/>
  <c r="F30" i="6"/>
  <c r="F29" i="6"/>
  <c r="F28" i="6"/>
  <c r="F27" i="6"/>
  <c r="F26" i="6"/>
  <c r="F25" i="6"/>
  <c r="F24" i="6"/>
  <c r="F23" i="6"/>
  <c r="F22" i="6"/>
  <c r="E22" i="6" s="1"/>
  <c r="F21" i="6"/>
  <c r="E21" i="6" s="1"/>
  <c r="F20" i="6"/>
  <c r="E20" i="6" s="1"/>
  <c r="F19" i="6"/>
  <c r="E19" i="6" s="1"/>
  <c r="F18" i="6"/>
  <c r="F17" i="6"/>
  <c r="E17" i="6" s="1"/>
  <c r="F16" i="6"/>
  <c r="L14" i="6"/>
  <c r="L49" i="6" l="1"/>
  <c r="M49" i="6"/>
  <c r="M14" i="6"/>
  <c r="F32" i="6"/>
  <c r="M32" i="6" l="1"/>
  <c r="F64" i="4"/>
  <c r="E64" i="4"/>
  <c r="D64" i="4"/>
  <c r="F51" i="4"/>
  <c r="E51" i="4"/>
  <c r="D51" i="4"/>
  <c r="F40" i="4"/>
  <c r="E40" i="4"/>
  <c r="D40" i="4"/>
  <c r="F28" i="4"/>
  <c r="E28" i="4"/>
  <c r="E72" i="4" s="1"/>
  <c r="D28" i="4"/>
  <c r="F15" i="4"/>
  <c r="F72" i="4" s="1"/>
  <c r="E15" i="4"/>
  <c r="D72" i="4"/>
  <c r="F74" i="4" l="1"/>
  <c r="E74" i="4"/>
  <c r="F11" i="3" l="1"/>
  <c r="E11" i="3"/>
  <c r="D11" i="3"/>
</calcChain>
</file>

<file path=xl/sharedStrings.xml><?xml version="1.0" encoding="utf-8"?>
<sst xmlns="http://schemas.openxmlformats.org/spreadsheetml/2006/main" count="536" uniqueCount="257">
  <si>
    <t>POLITEKNIK SAMPIT</t>
  </si>
  <si>
    <t xml:space="preserve">PROGRAM STUDI BUDIDAYA TANAMAN PERKEBUNAN </t>
  </si>
  <si>
    <t>No</t>
  </si>
  <si>
    <t>Hari</t>
  </si>
  <si>
    <t>Waktu</t>
  </si>
  <si>
    <t>Kode MK</t>
  </si>
  <si>
    <t>Mata Kuliah</t>
  </si>
  <si>
    <t>Keterangan</t>
  </si>
  <si>
    <t>Semester</t>
  </si>
  <si>
    <t>SKS</t>
  </si>
  <si>
    <t>Ruang</t>
  </si>
  <si>
    <t>Dosen</t>
  </si>
  <si>
    <t>Senin</t>
  </si>
  <si>
    <t>BP18201</t>
  </si>
  <si>
    <t>Matematika</t>
  </si>
  <si>
    <t>II</t>
  </si>
  <si>
    <t>B</t>
  </si>
  <si>
    <t>BP18204</t>
  </si>
  <si>
    <t>Dasar Ilmu Tanah</t>
  </si>
  <si>
    <t>A</t>
  </si>
  <si>
    <t>1. Titin Eka Setianingsih, S.P., M.P (Co) 2. Arizal Nur Hardiansyah, S.Si., M.Sc (Pendamping)</t>
  </si>
  <si>
    <t>BP18102</t>
  </si>
  <si>
    <t>Statistika Pertanian</t>
  </si>
  <si>
    <t>1. Titin Eka Setianingsih, S.P., M.P (Co) 2. M. Fathur Rabbani, S. TP., M.Sc (Pendamping)</t>
  </si>
  <si>
    <t>BP18206</t>
  </si>
  <si>
    <t>Klimatologi Pertanian dan Hidrologi</t>
  </si>
  <si>
    <t>1. Denny, S.TP., M.Sc (Co) 2. Arizal Nur Hardiansyah, S.Si., M.Sc (Pendamping)</t>
  </si>
  <si>
    <t>Rabu</t>
  </si>
  <si>
    <t>BP18203</t>
  </si>
  <si>
    <t>Dasar Agronomi</t>
  </si>
  <si>
    <t>1. Arizal Nur Hardiansyah, S.Si., M.Sc (Co) 2. Aditya Kurniawan, S.TP (Pendamping)</t>
  </si>
  <si>
    <t>C</t>
  </si>
  <si>
    <t>Kamis</t>
  </si>
  <si>
    <t>BP18205</t>
  </si>
  <si>
    <t xml:space="preserve">Perlindungan Tanaman </t>
  </si>
  <si>
    <t>1. Arizal Nur Hardiansyah, S.Si., M.Sc (Co) 2. Randie Andriawan, S.P., M.Sc (Pendamping)</t>
  </si>
  <si>
    <t>Jum’at</t>
  </si>
  <si>
    <t>BP18207</t>
  </si>
  <si>
    <t>Teknologi Benih</t>
  </si>
  <si>
    <t>1. M. Fathur Rabbani, S. TP., M.Sc (Co)  2. Titin Eka Setianingsih, S.P., M.P (Pendamping)</t>
  </si>
  <si>
    <t xml:space="preserve"> </t>
  </si>
  <si>
    <t xml:space="preserve">DRAFT KURIKULUM D3 BUDIDAYA TANAMAN DAN PERKEBUNAN </t>
  </si>
  <si>
    <t>SEMESTER GENAP TAHUN AJARAN 2022/ 2023</t>
  </si>
  <si>
    <t>No.</t>
  </si>
  <si>
    <t>KODE MATA KULIAH</t>
  </si>
  <si>
    <t>NAMA MATA KULIAH</t>
  </si>
  <si>
    <t>TEORI</t>
  </si>
  <si>
    <t>Dosen Pengampu (Koordinator)</t>
  </si>
  <si>
    <t>Dosen Pengampu (Pendamping)</t>
  </si>
  <si>
    <t>Titin Eka Setianingsih, S.P., M.P</t>
  </si>
  <si>
    <t>Kamaliyah Kadir, S. Pd., M.Pd</t>
  </si>
  <si>
    <t>BP18202</t>
  </si>
  <si>
    <t>Bahasa Inggris</t>
  </si>
  <si>
    <t>Febiani Ardita, S.S</t>
  </si>
  <si>
    <t>Arizal Nur Hardiansyah, S.Si., M.Sc</t>
  </si>
  <si>
    <t xml:space="preserve">Aditya Kurniawan, S.TP </t>
  </si>
  <si>
    <t>Randie Andriawan, S.P., M.Sc</t>
  </si>
  <si>
    <t>Denny, S.TP., M.Sc</t>
  </si>
  <si>
    <t>M. Fathur Rabbani, S. TP., M.Sc</t>
  </si>
  <si>
    <t>JUMLAH</t>
  </si>
  <si>
    <t xml:space="preserve">      </t>
  </si>
  <si>
    <t>Aplikasi Komputer</t>
  </si>
  <si>
    <t>Drs. Koes Yasmoko, M.Kom</t>
  </si>
  <si>
    <t>Suraji, S.Kom., M.Kom</t>
  </si>
  <si>
    <t>SEMESTER 1</t>
  </si>
  <si>
    <t>UM181001</t>
  </si>
  <si>
    <t>Pendidikan Agama</t>
  </si>
  <si>
    <t xml:space="preserve">Mieke Nurhayati, S.Pd., M.M </t>
  </si>
  <si>
    <t>UM181002</t>
  </si>
  <si>
    <t>Pendidikan Pancasila</t>
  </si>
  <si>
    <t>Romy Andriadi, S.T</t>
  </si>
  <si>
    <t>UM181003</t>
  </si>
  <si>
    <t>Kewarganegaraan</t>
  </si>
  <si>
    <t>Ahmad Fahmi, SE., M. AP</t>
  </si>
  <si>
    <t>UM181004</t>
  </si>
  <si>
    <t>Bahasa Indonesia</t>
  </si>
  <si>
    <t>Atikah Solechati, S.Pd., M.M</t>
  </si>
  <si>
    <t>UM181005</t>
  </si>
  <si>
    <t>Technopreneurship</t>
  </si>
  <si>
    <t>Maslianorsyah, S. Kom</t>
  </si>
  <si>
    <t>BP18101</t>
  </si>
  <si>
    <t>Kimia Dasar</t>
  </si>
  <si>
    <t>Sartika Pakpahan, S.PT., M.P</t>
  </si>
  <si>
    <t>BP18103</t>
  </si>
  <si>
    <t>Botani</t>
  </si>
  <si>
    <t>BP211004</t>
  </si>
  <si>
    <t>GIS</t>
  </si>
  <si>
    <t>SEMESTER 2</t>
  </si>
  <si>
    <t>SEMESTER 3</t>
  </si>
  <si>
    <t>BP20301</t>
  </si>
  <si>
    <t xml:space="preserve">Manajemen KesuburanTanah </t>
  </si>
  <si>
    <t>BP18302</t>
  </si>
  <si>
    <t>Mekanisasi Pertanian</t>
  </si>
  <si>
    <t>Aditya Kurniawan, S.TP</t>
  </si>
  <si>
    <t>BP18303</t>
  </si>
  <si>
    <t>Ilmu Lingkungan</t>
  </si>
  <si>
    <t>BP18304</t>
  </si>
  <si>
    <t>Budidaya Tanaman Kelapa Dalam</t>
  </si>
  <si>
    <t>BP18305</t>
  </si>
  <si>
    <t>Fisiologi Tanaman</t>
  </si>
  <si>
    <t>BP18306</t>
  </si>
  <si>
    <t>Pemuliaan Tanaman</t>
  </si>
  <si>
    <t>BP18307</t>
  </si>
  <si>
    <t>Budidaya Tanaman Kelapa Sawit</t>
  </si>
  <si>
    <t>BP18308</t>
  </si>
  <si>
    <t>Bididaya Tanaman Karet</t>
  </si>
  <si>
    <t>Kurnain, M.MA</t>
  </si>
  <si>
    <t>SEMESTER 4</t>
  </si>
  <si>
    <t>BP18401</t>
  </si>
  <si>
    <t xml:space="preserve">Pengantar Ekonomi Pertanian </t>
  </si>
  <si>
    <t>BP18402</t>
  </si>
  <si>
    <t>Kultur Jaringan</t>
  </si>
  <si>
    <t>BP18403</t>
  </si>
  <si>
    <t>Konservasi Tanah dan Air</t>
  </si>
  <si>
    <t>BP18404</t>
  </si>
  <si>
    <t>Penanganan Pasca Panen</t>
  </si>
  <si>
    <t>BP18405</t>
  </si>
  <si>
    <t>Etika Profesi</t>
  </si>
  <si>
    <t>BP18406</t>
  </si>
  <si>
    <t>Metodologi Penelitian dan Rancangan Percobaan</t>
  </si>
  <si>
    <t>BP18407</t>
  </si>
  <si>
    <t xml:space="preserve">Ilmu Komunikasi &amp; Penyuluhan Pertanian </t>
  </si>
  <si>
    <t>SEMESTER 5</t>
  </si>
  <si>
    <t>UM18501</t>
  </si>
  <si>
    <t>BP18502</t>
  </si>
  <si>
    <t>Evaluasi Tata Guna Lahan</t>
  </si>
  <si>
    <t>BP18503</t>
  </si>
  <si>
    <t>Teknologi Pasca Panen Kelapa Sawit</t>
  </si>
  <si>
    <t>BP18504</t>
  </si>
  <si>
    <t>Teknologi Pascapanen Karet</t>
  </si>
  <si>
    <t>BP18505</t>
  </si>
  <si>
    <t>Irigasi dan Drainase</t>
  </si>
  <si>
    <t>BP18506</t>
  </si>
  <si>
    <t>Managemen Produksi Perkebunan</t>
  </si>
  <si>
    <t>BP18507</t>
  </si>
  <si>
    <t xml:space="preserve">Kesehatan dan Keselamatan Kerja </t>
  </si>
  <si>
    <t>BP18508</t>
  </si>
  <si>
    <t>Sistem Manjemen Mutu</t>
  </si>
  <si>
    <t>SEMESTER 6</t>
  </si>
  <si>
    <t>UM18601</t>
  </si>
  <si>
    <t>PKL 2</t>
  </si>
  <si>
    <t>UM18602</t>
  </si>
  <si>
    <t>TUGAS AKHIR</t>
  </si>
  <si>
    <t>Total SKS</t>
  </si>
  <si>
    <t>Rasio</t>
  </si>
  <si>
    <t>Jumlah</t>
  </si>
  <si>
    <t>Soil sampler tube</t>
  </si>
  <si>
    <t>Unit</t>
  </si>
  <si>
    <t>BOS flowmeter</t>
  </si>
  <si>
    <t>Soil penetrometer</t>
  </si>
  <si>
    <t>pH meter digital</t>
  </si>
  <si>
    <t>Bench Top Water Quality Meter pH Cond. TDS Sal Printer AZ 86555</t>
  </si>
  <si>
    <t xml:space="preserve"> Bor tanah</t>
  </si>
  <si>
    <t xml:space="preserve"> Soil munsell colour book</t>
  </si>
  <si>
    <t>Munsell® Soil Color Book</t>
  </si>
  <si>
    <t xml:space="preserve"> NPK tester</t>
  </si>
  <si>
    <t xml:space="preserve"> Thermometer digital 2in1</t>
  </si>
  <si>
    <t xml:space="preserve"> Hygrometer digital</t>
  </si>
  <si>
    <t>Funnel Jangka Sorong</t>
  </si>
  <si>
    <t>Vernier Caliper Digital 12 Inchi</t>
  </si>
  <si>
    <t>1 set sieve ayakan (270, 140, 35, 18, 10 Mesh)</t>
  </si>
  <si>
    <t>unit</t>
  </si>
  <si>
    <t>RETSCH</t>
  </si>
  <si>
    <t>Kompor portable</t>
  </si>
  <si>
    <t xml:space="preserve">Timbangan Digital </t>
  </si>
  <si>
    <t xml:space="preserve">Oven Tanah </t>
  </si>
  <si>
    <t>Controls – Italy</t>
  </si>
  <si>
    <t>Botol Semprot 500 ml</t>
  </si>
  <si>
    <t xml:space="preserve">Washing Bottle </t>
  </si>
  <si>
    <t>Alat</t>
  </si>
  <si>
    <t>Sat</t>
  </si>
  <si>
    <t>Harga Per Unit</t>
  </si>
  <si>
    <t>Harga Total</t>
  </si>
  <si>
    <t>Merk</t>
  </si>
  <si>
    <t>Bahan</t>
  </si>
  <si>
    <t>Harga</t>
  </si>
  <si>
    <t>Biasa</t>
  </si>
  <si>
    <t>0ven 71 ltr 202-1AB china</t>
  </si>
  <si>
    <t>(Smester 2)</t>
  </si>
  <si>
    <t>changhong cbc 50</t>
  </si>
  <si>
    <t>Anumbra (60 x 15 mm)</t>
  </si>
  <si>
    <t>buatan lokal</t>
  </si>
  <si>
    <t>lokal</t>
  </si>
  <si>
    <t>CROWN TA - 5</t>
  </si>
  <si>
    <t>karung</t>
  </si>
  <si>
    <t>Dasar Ilmu Tanah(Smester 2)</t>
  </si>
  <si>
    <t>Auger 58</t>
  </si>
  <si>
    <t>Doctor plant</t>
  </si>
  <si>
    <t>Flus</t>
  </si>
  <si>
    <t>HTC - 2</t>
  </si>
  <si>
    <t xml:space="preserve"> Stopwatch</t>
  </si>
  <si>
    <t>Alba SW-01</t>
  </si>
  <si>
    <t>Funnel</t>
  </si>
  <si>
    <t>Kern</t>
  </si>
  <si>
    <t xml:space="preserve"> Bak resapan</t>
  </si>
  <si>
    <t>Perlindungan Tanaman Terpadu</t>
  </si>
  <si>
    <t>Sekop</t>
  </si>
  <si>
    <t>Polybag</t>
  </si>
  <si>
    <t>kilo</t>
  </si>
  <si>
    <t>Tanah subur</t>
  </si>
  <si>
    <t>Cetok</t>
  </si>
  <si>
    <t>Pupuk Kandang</t>
  </si>
  <si>
    <t xml:space="preserve"> Cangkul + gagang</t>
  </si>
  <si>
    <t>Pupuk Organik NPK</t>
  </si>
  <si>
    <t>Parang</t>
  </si>
  <si>
    <t>Pupuk Organik urea</t>
  </si>
  <si>
    <t>Pisau okulasi</t>
  </si>
  <si>
    <t>Gunting pangkas</t>
  </si>
  <si>
    <t>Pupuk Organik KCL</t>
  </si>
  <si>
    <t xml:space="preserve"> Garu</t>
  </si>
  <si>
    <t xml:space="preserve"> Kertas label</t>
  </si>
  <si>
    <t>pack</t>
  </si>
  <si>
    <t>Hand sprayer</t>
  </si>
  <si>
    <t xml:space="preserve"> Meteran</t>
  </si>
  <si>
    <t>PRAKTIK</t>
  </si>
  <si>
    <t>PRAKTIK Kerja Terpadu/PKL1</t>
  </si>
  <si>
    <t>Praktik</t>
  </si>
  <si>
    <t xml:space="preserve">Gambar </t>
  </si>
  <si>
    <t>Pisau skalpel/Cutter</t>
  </si>
  <si>
    <t>Pinset</t>
  </si>
  <si>
    <t>Spatula</t>
  </si>
  <si>
    <t>Bak plastik</t>
  </si>
  <si>
    <t>Ember</t>
  </si>
  <si>
    <t>Amplas</t>
  </si>
  <si>
    <t>Gunting</t>
  </si>
  <si>
    <t>Panci aluminium</t>
  </si>
  <si>
    <t>Termometer batang</t>
  </si>
  <si>
    <t>PENGAJUAN ALAT DAN BAHAN PRAKTIK PRODI BUDIDAYA TANAMAN PERKEBUNAN SEMESTER II</t>
  </si>
  <si>
    <t>Klimatologi dan Hidrologi</t>
  </si>
  <si>
    <t>Wireless Weather Station</t>
  </si>
  <si>
    <t>DAVIS VANTAGE PRO 2</t>
  </si>
  <si>
    <t>Psychrometer</t>
  </si>
  <si>
    <t>Brannan Whirling Hygrometer</t>
  </si>
  <si>
    <t>Rain Gauge/Ombrometer</t>
  </si>
  <si>
    <t xml:space="preserve">     1.750.000.</t>
  </si>
  <si>
    <t xml:space="preserve">Current Meter </t>
  </si>
  <si>
    <t>Current Meter Flow Watch FL-03</t>
  </si>
  <si>
    <t>Double Ring Infiltrometer</t>
  </si>
  <si>
    <t>Atmometer</t>
  </si>
  <si>
    <t>Papan Duga</t>
  </si>
  <si>
    <t xml:space="preserve">  Sprayer Electric</t>
  </si>
  <si>
    <t>Tasco es 17 e</t>
  </si>
  <si>
    <t xml:space="preserve">Benih Tomat </t>
  </si>
  <si>
    <t>Bungkus</t>
  </si>
  <si>
    <t>Pupuk Organik SP36</t>
  </si>
  <si>
    <t xml:space="preserve">TOTAL KESELURUHAN </t>
  </si>
  <si>
    <t>JADWAL Teori SEMESTER GENAP 2022/2023</t>
  </si>
  <si>
    <t>Teori</t>
  </si>
  <si>
    <t>16.30 – 17.20</t>
  </si>
  <si>
    <t>18.15 – 20.25</t>
  </si>
  <si>
    <t>1. Drs. Koes Yasmoko, M.Kom 2. Suraji, S.Kom., M.Kom (Pendamping)</t>
  </si>
  <si>
    <t>20.30 –  21. 00</t>
  </si>
  <si>
    <t>Riko Hidayat, S.Kom</t>
  </si>
  <si>
    <t>Selasa</t>
  </si>
  <si>
    <t>BP22207</t>
  </si>
  <si>
    <t>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</si>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</sst>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2"/>
      <color rgb="FF2F5496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2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164" fontId="4" fillId="0" borderId="0" xfId="2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3" fillId="0" borderId="0" xfId="2" applyFont="1" applyAlignment="1">
      <alignment horizontal="center"/>
    </xf>
    <xf numFmtId="0" fontId="3" fillId="0" borderId="0" xfId="1" applyFont="1" applyBorder="1"/>
    <xf numFmtId="0" fontId="3" fillId="3" borderId="0" xfId="1" applyFont="1" applyFill="1"/>
    <xf numFmtId="0" fontId="4" fillId="0" borderId="0" xfId="1" applyFont="1" applyBorder="1"/>
    <xf numFmtId="164" fontId="3" fillId="3" borderId="0" xfId="1" applyNumberFormat="1" applyFont="1" applyFill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Border="1" applyAlignment="1">
      <alignment vertical="center"/>
    </xf>
    <xf numFmtId="0" fontId="3" fillId="2" borderId="0" xfId="1" applyFont="1" applyFill="1"/>
    <xf numFmtId="0" fontId="4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3" fillId="0" borderId="0" xfId="1" applyFont="1"/>
    <xf numFmtId="0" fontId="4" fillId="0" borderId="0" xfId="0" applyFont="1"/>
    <xf numFmtId="164" fontId="4" fillId="3" borderId="0" xfId="1" applyNumberFormat="1" applyFont="1" applyFill="1"/>
    <xf numFmtId="164" fontId="3" fillId="0" borderId="0" xfId="1" applyNumberFormat="1" applyFont="1" applyFill="1"/>
    <xf numFmtId="0" fontId="11" fillId="4" borderId="0" xfId="1" applyFont="1" applyFill="1"/>
    <xf numFmtId="0" fontId="11" fillId="4" borderId="0" xfId="1" applyFont="1" applyFill="1" applyAlignment="1">
      <alignment horizontal="center"/>
    </xf>
    <xf numFmtId="164" fontId="11" fillId="4" borderId="0" xfId="2" applyFont="1" applyFill="1"/>
    <xf numFmtId="0" fontId="11" fillId="4" borderId="0" xfId="0" applyFont="1" applyFill="1"/>
    <xf numFmtId="0" fontId="11" fillId="4" borderId="0" xfId="1" applyFont="1" applyFill="1" applyAlignment="1">
      <alignment horizontal="left"/>
    </xf>
    <xf numFmtId="164" fontId="2" fillId="4" borderId="0" xfId="2" applyFont="1" applyFill="1"/>
    <xf numFmtId="164" fontId="2" fillId="4" borderId="0" xfId="1" applyNumberFormat="1" applyFont="1" applyFill="1"/>
    <xf numFmtId="0" fontId="4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0" fillId="0" borderId="0" xfId="0" applyFill="1"/>
    <xf numFmtId="0" fontId="5" fillId="0" borderId="3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4" xfId="1" applyFont="1" applyBorder="1" applyAlignment="1">
      <alignment vertical="center"/>
    </xf>
    <xf numFmtId="0" fontId="17" fillId="0" borderId="4" xfId="1" applyFont="1" applyBorder="1"/>
    <xf numFmtId="0" fontId="17" fillId="0" borderId="0" xfId="1" applyFont="1" applyBorder="1"/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vertical="center"/>
    </xf>
    <xf numFmtId="0" fontId="19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left"/>
    </xf>
    <xf numFmtId="0" fontId="16" fillId="0" borderId="0" xfId="1" applyFont="1" applyBorder="1"/>
    <xf numFmtId="0" fontId="20" fillId="0" borderId="3" xfId="1" applyFont="1" applyBorder="1" applyAlignment="1">
      <alignment horizontal="left" wrapText="1"/>
    </xf>
    <xf numFmtId="0" fontId="21" fillId="0" borderId="2" xfId="1" applyFont="1" applyBorder="1" applyAlignment="1">
      <alignment vertical="center"/>
    </xf>
    <xf numFmtId="0" fontId="20" fillId="3" borderId="3" xfId="1" applyFont="1" applyFill="1" applyBorder="1"/>
    <xf numFmtId="0" fontId="20" fillId="2" borderId="0" xfId="1" applyFont="1" applyFill="1" applyBorder="1"/>
    <xf numFmtId="0" fontId="19" fillId="2" borderId="2" xfId="1" applyFont="1" applyFill="1" applyBorder="1" applyAlignment="1">
      <alignment vertical="center"/>
    </xf>
    <xf numFmtId="0" fontId="19" fillId="3" borderId="3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/>
    </xf>
    <xf numFmtId="0" fontId="19" fillId="0" borderId="26" xfId="1" applyFont="1" applyFill="1" applyBorder="1" applyAlignment="1">
      <alignment horizontal="left" vertical="center"/>
    </xf>
    <xf numFmtId="0" fontId="20" fillId="0" borderId="3" xfId="1" applyFont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left" vertical="top"/>
    </xf>
    <xf numFmtId="0" fontId="16" fillId="0" borderId="27" xfId="1" applyFont="1" applyBorder="1"/>
    <xf numFmtId="0" fontId="19" fillId="0" borderId="3" xfId="1" applyFont="1" applyFill="1" applyBorder="1" applyAlignment="1">
      <alignment horizontal="left" vertical="center"/>
    </xf>
    <xf numFmtId="0" fontId="19" fillId="0" borderId="3" xfId="1" applyFont="1" applyFill="1" applyBorder="1" applyAlignment="1">
      <alignment horizontal="left"/>
    </xf>
    <xf numFmtId="0" fontId="19" fillId="0" borderId="3" xfId="1" applyFont="1" applyFill="1" applyBorder="1" applyAlignment="1">
      <alignment horizontal="left" vertical="top"/>
    </xf>
    <xf numFmtId="0" fontId="19" fillId="0" borderId="2" xfId="1" applyFont="1" applyBorder="1" applyAlignment="1">
      <alignment vertical="center" wrapText="1"/>
    </xf>
    <xf numFmtId="0" fontId="19" fillId="0" borderId="10" xfId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Fill="1" applyBorder="1" applyAlignment="1">
      <alignment vertical="center"/>
    </xf>
    <xf numFmtId="0" fontId="21" fillId="0" borderId="11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19" fillId="2" borderId="28" xfId="1" applyFont="1" applyFill="1" applyBorder="1" applyAlignment="1">
      <alignment vertical="center"/>
    </xf>
    <xf numFmtId="0" fontId="16" fillId="2" borderId="0" xfId="1" applyFont="1" applyFill="1"/>
    <xf numFmtId="0" fontId="19" fillId="0" borderId="11" xfId="1" applyFont="1" applyBorder="1" applyAlignment="1">
      <alignment horizontal="center" vertical="center"/>
    </xf>
    <xf numFmtId="0" fontId="19" fillId="0" borderId="11" xfId="1" applyFont="1" applyBorder="1" applyAlignment="1">
      <alignment vertical="center" wrapText="1"/>
    </xf>
    <xf numFmtId="0" fontId="16" fillId="0" borderId="3" xfId="1" applyFont="1" applyBorder="1"/>
    <xf numFmtId="0" fontId="20" fillId="0" borderId="12" xfId="1" applyFont="1" applyBorder="1"/>
    <xf numFmtId="0" fontId="16" fillId="0" borderId="1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9" fillId="0" borderId="26" xfId="1" applyFont="1" applyFill="1" applyBorder="1" applyAlignment="1">
      <alignment vertical="center"/>
    </xf>
    <xf numFmtId="0" fontId="19" fillId="0" borderId="25" xfId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left" vertical="top"/>
    </xf>
    <xf numFmtId="0" fontId="16" fillId="0" borderId="9" xfId="1" applyFont="1" applyBorder="1"/>
    <xf numFmtId="0" fontId="19" fillId="0" borderId="10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6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vertical="center"/>
    </xf>
    <xf numFmtId="0" fontId="21" fillId="0" borderId="3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7" fillId="0" borderId="3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9" fillId="0" borderId="26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9" fontId="15" fillId="0" borderId="2" xfId="1" applyNumberFormat="1" applyFont="1" applyBorder="1" applyAlignment="1">
      <alignment horizontal="center" vertical="center"/>
    </xf>
    <xf numFmtId="9" fontId="15" fillId="0" borderId="0" xfId="1" applyNumberFormat="1" applyFont="1" applyBorder="1" applyAlignment="1">
      <alignment horizontal="center" vertical="center"/>
    </xf>
    <xf numFmtId="0" fontId="18" fillId="0" borderId="4" xfId="1" applyFont="1" applyBorder="1" applyAlignment="1">
      <alignment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left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90" zoomScaleNormal="90" workbookViewId="0">
      <selection activeCell="O32" sqref="O32"/>
    </sheetView>
  </sheetViews>
  <sheetFormatPr defaultRowHeight="12.75" x14ac:dyDescent="0.2"/>
  <cols>
    <col min="1" max="1" width="5" style="124" customWidth="1"/>
    <col min="2" max="2" width="12.7109375" style="124" customWidth="1"/>
    <col min="3" max="3" width="30.42578125" style="124" customWidth="1"/>
    <col min="4" max="4" width="6.140625" style="124" customWidth="1"/>
    <col min="5" max="5" width="4.7109375" style="124" customWidth="1"/>
    <col min="6" max="6" width="4.140625" style="124" customWidth="1"/>
    <col min="7" max="7" width="36.7109375" style="124" customWidth="1"/>
    <col min="8" max="8" width="35" style="124" customWidth="1"/>
    <col min="9" max="16384" width="9.140625" style="124"/>
  </cols>
  <sheetData>
    <row r="1" spans="1:10" x14ac:dyDescent="0.2">
      <c r="A1" s="122" t="s">
        <v>41</v>
      </c>
      <c r="B1" s="122"/>
      <c r="C1" s="122"/>
      <c r="D1" s="122"/>
      <c r="E1" s="122"/>
      <c r="F1" s="122"/>
      <c r="G1" s="123"/>
    </row>
    <row r="2" spans="1:10" x14ac:dyDescent="0.2">
      <c r="A2" s="125"/>
      <c r="B2" s="125"/>
      <c r="C2" s="125"/>
      <c r="D2" s="125"/>
      <c r="E2" s="125"/>
      <c r="F2" s="125"/>
      <c r="G2" s="126"/>
    </row>
    <row r="3" spans="1:10" ht="13.5" thickBot="1" x14ac:dyDescent="0.25">
      <c r="A3" s="127" t="s">
        <v>64</v>
      </c>
      <c r="B3" s="127"/>
      <c r="C3" s="128"/>
      <c r="D3" s="128"/>
      <c r="E3" s="128"/>
      <c r="F3" s="128"/>
      <c r="G3" s="129"/>
    </row>
    <row r="4" spans="1:10" ht="35.25" customHeight="1" thickTop="1" thickBot="1" x14ac:dyDescent="0.25">
      <c r="A4" s="130" t="s">
        <v>43</v>
      </c>
      <c r="B4" s="131" t="s">
        <v>44</v>
      </c>
      <c r="C4" s="131" t="s">
        <v>45</v>
      </c>
      <c r="D4" s="209" t="s">
        <v>9</v>
      </c>
      <c r="E4" s="209" t="s">
        <v>255</v>
      </c>
      <c r="F4" s="209" t="s">
        <v>256</v>
      </c>
      <c r="G4" s="155" t="s">
        <v>47</v>
      </c>
      <c r="H4" s="133"/>
    </row>
    <row r="5" spans="1:10" ht="14.25" thickTop="1" thickBot="1" x14ac:dyDescent="0.25">
      <c r="A5" s="134">
        <v>1</v>
      </c>
      <c r="B5" s="135" t="s">
        <v>65</v>
      </c>
      <c r="C5" s="136" t="s">
        <v>66</v>
      </c>
      <c r="D5" s="134">
        <v>2</v>
      </c>
      <c r="E5" s="134">
        <v>2</v>
      </c>
      <c r="F5" s="134">
        <v>0</v>
      </c>
      <c r="G5" s="210" t="s">
        <v>67</v>
      </c>
      <c r="H5" s="139"/>
    </row>
    <row r="6" spans="1:10" ht="13.5" thickBot="1" x14ac:dyDescent="0.25">
      <c r="A6" s="134">
        <v>2</v>
      </c>
      <c r="B6" s="135" t="s">
        <v>68</v>
      </c>
      <c r="C6" s="136" t="s">
        <v>69</v>
      </c>
      <c r="D6" s="137">
        <v>2</v>
      </c>
      <c r="E6" s="137">
        <v>2</v>
      </c>
      <c r="F6" s="137">
        <v>0</v>
      </c>
      <c r="G6" s="138" t="s">
        <v>70</v>
      </c>
      <c r="H6" s="139"/>
    </row>
    <row r="7" spans="1:10" ht="13.5" thickBot="1" x14ac:dyDescent="0.25">
      <c r="A7" s="134">
        <v>3</v>
      </c>
      <c r="B7" s="135" t="s">
        <v>71</v>
      </c>
      <c r="C7" s="136" t="s">
        <v>72</v>
      </c>
      <c r="D7" s="137">
        <v>2</v>
      </c>
      <c r="E7" s="137">
        <v>2</v>
      </c>
      <c r="F7" s="137">
        <v>0</v>
      </c>
      <c r="G7" s="138" t="s">
        <v>73</v>
      </c>
      <c r="H7" s="139"/>
    </row>
    <row r="8" spans="1:10" ht="13.5" thickBot="1" x14ac:dyDescent="0.25">
      <c r="A8" s="134">
        <v>4</v>
      </c>
      <c r="B8" s="135" t="s">
        <v>74</v>
      </c>
      <c r="C8" s="136" t="s">
        <v>75</v>
      </c>
      <c r="D8" s="137">
        <v>2</v>
      </c>
      <c r="E8" s="137">
        <v>2</v>
      </c>
      <c r="F8" s="137">
        <v>0</v>
      </c>
      <c r="G8" s="138" t="s">
        <v>76</v>
      </c>
      <c r="H8" s="139"/>
    </row>
    <row r="9" spans="1:10" ht="13.5" thickBot="1" x14ac:dyDescent="0.25">
      <c r="A9" s="134">
        <v>5</v>
      </c>
      <c r="B9" s="135" t="s">
        <v>77</v>
      </c>
      <c r="C9" s="136" t="s">
        <v>78</v>
      </c>
      <c r="D9" s="137">
        <v>2</v>
      </c>
      <c r="E9" s="137">
        <v>1</v>
      </c>
      <c r="F9" s="137">
        <v>1</v>
      </c>
      <c r="G9" s="138" t="s">
        <v>79</v>
      </c>
      <c r="H9" s="139"/>
      <c r="I9" s="139"/>
    </row>
    <row r="10" spans="1:10" ht="13.5" thickBot="1" x14ac:dyDescent="0.25">
      <c r="A10" s="134">
        <v>6</v>
      </c>
      <c r="B10" s="135" t="s">
        <v>80</v>
      </c>
      <c r="C10" s="136" t="s">
        <v>81</v>
      </c>
      <c r="D10" s="137">
        <v>3</v>
      </c>
      <c r="E10" s="137">
        <v>1</v>
      </c>
      <c r="F10" s="137">
        <v>2</v>
      </c>
      <c r="G10" s="140" t="s">
        <v>82</v>
      </c>
    </row>
    <row r="11" spans="1:10" ht="13.5" thickBot="1" x14ac:dyDescent="0.25">
      <c r="A11" s="134">
        <v>7</v>
      </c>
      <c r="B11" s="135" t="s">
        <v>21</v>
      </c>
      <c r="C11" s="141" t="s">
        <v>52</v>
      </c>
      <c r="D11" s="137">
        <v>2</v>
      </c>
      <c r="E11" s="137">
        <v>2</v>
      </c>
      <c r="F11" s="137">
        <v>0</v>
      </c>
      <c r="G11" s="142" t="s">
        <v>53</v>
      </c>
      <c r="H11" s="143"/>
    </row>
    <row r="12" spans="1:10" ht="13.5" thickBot="1" x14ac:dyDescent="0.25">
      <c r="A12" s="134">
        <v>8</v>
      </c>
      <c r="B12" s="135" t="s">
        <v>83</v>
      </c>
      <c r="C12" s="136" t="s">
        <v>84</v>
      </c>
      <c r="D12" s="137">
        <v>3</v>
      </c>
      <c r="E12" s="137">
        <v>1</v>
      </c>
      <c r="F12" s="137">
        <v>2</v>
      </c>
      <c r="G12" s="138" t="s">
        <v>49</v>
      </c>
      <c r="H12" s="139"/>
    </row>
    <row r="13" spans="1:10" ht="13.5" thickBot="1" x14ac:dyDescent="0.25">
      <c r="A13" s="134">
        <v>9</v>
      </c>
      <c r="B13" s="135" t="s">
        <v>13</v>
      </c>
      <c r="C13" s="144" t="s">
        <v>14</v>
      </c>
      <c r="D13" s="137">
        <v>2</v>
      </c>
      <c r="E13" s="137">
        <v>2</v>
      </c>
      <c r="F13" s="137">
        <v>0</v>
      </c>
      <c r="G13" s="145" t="s">
        <v>50</v>
      </c>
      <c r="H13" s="146"/>
      <c r="I13" s="139"/>
      <c r="J13" s="139"/>
    </row>
    <row r="14" spans="1:10" ht="13.5" thickBot="1" x14ac:dyDescent="0.25">
      <c r="A14" s="134">
        <v>10</v>
      </c>
      <c r="B14" s="135" t="s">
        <v>85</v>
      </c>
      <c r="C14" s="147" t="s">
        <v>86</v>
      </c>
      <c r="D14" s="148">
        <v>1</v>
      </c>
      <c r="E14" s="149">
        <v>0</v>
      </c>
      <c r="F14" s="149">
        <v>1</v>
      </c>
      <c r="G14" s="150" t="s">
        <v>62</v>
      </c>
      <c r="H14" s="139"/>
    </row>
    <row r="15" spans="1:10" ht="13.5" thickBot="1" x14ac:dyDescent="0.25">
      <c r="A15" s="151" t="s">
        <v>59</v>
      </c>
      <c r="B15" s="152"/>
      <c r="C15" s="153"/>
      <c r="D15" s="154">
        <f>SUM(D5:D14)</f>
        <v>21</v>
      </c>
      <c r="E15" s="154">
        <f>SUM(E5:E14)</f>
        <v>15</v>
      </c>
      <c r="F15" s="154">
        <f>SUM(F5:F14)</f>
        <v>6</v>
      </c>
      <c r="G15" s="154"/>
      <c r="H15" s="139"/>
    </row>
    <row r="18" spans="1:11" ht="13.5" thickBot="1" x14ac:dyDescent="0.25">
      <c r="A18" s="127" t="s">
        <v>87</v>
      </c>
      <c r="B18" s="127"/>
      <c r="C18" s="128"/>
      <c r="D18" s="128"/>
      <c r="E18" s="128"/>
      <c r="F18" s="128"/>
      <c r="G18" s="129"/>
    </row>
    <row r="19" spans="1:11" ht="27" thickTop="1" thickBot="1" x14ac:dyDescent="0.25">
      <c r="A19" s="130" t="s">
        <v>43</v>
      </c>
      <c r="B19" s="131" t="s">
        <v>44</v>
      </c>
      <c r="C19" s="131" t="s">
        <v>45</v>
      </c>
      <c r="D19" s="131" t="s">
        <v>9</v>
      </c>
      <c r="E19" s="209" t="s">
        <v>255</v>
      </c>
      <c r="F19" s="209" t="s">
        <v>256</v>
      </c>
      <c r="G19" s="155" t="s">
        <v>47</v>
      </c>
      <c r="H19" s="155" t="s">
        <v>48</v>
      </c>
      <c r="I19" s="139"/>
      <c r="K19" s="124" t="s">
        <v>40</v>
      </c>
    </row>
    <row r="20" spans="1:11" ht="14.25" thickTop="1" thickBot="1" x14ac:dyDescent="0.25">
      <c r="A20" s="134">
        <v>1</v>
      </c>
      <c r="B20" s="135" t="s">
        <v>13</v>
      </c>
      <c r="C20" s="144" t="s">
        <v>14</v>
      </c>
      <c r="D20" s="135">
        <v>2</v>
      </c>
      <c r="E20" s="135">
        <v>2</v>
      </c>
      <c r="F20" s="135">
        <v>0</v>
      </c>
      <c r="G20" s="156" t="s">
        <v>49</v>
      </c>
      <c r="H20" s="156" t="s">
        <v>50</v>
      </c>
      <c r="I20" s="157"/>
      <c r="J20" s="139"/>
    </row>
    <row r="21" spans="1:11" ht="13.5" thickBot="1" x14ac:dyDescent="0.25">
      <c r="A21" s="134">
        <v>2</v>
      </c>
      <c r="B21" s="135" t="s">
        <v>51</v>
      </c>
      <c r="C21" s="136" t="s">
        <v>61</v>
      </c>
      <c r="D21" s="135">
        <v>3</v>
      </c>
      <c r="E21" s="135">
        <v>1</v>
      </c>
      <c r="F21" s="135">
        <v>2</v>
      </c>
      <c r="G21" s="158" t="s">
        <v>62</v>
      </c>
      <c r="H21" s="159" t="s">
        <v>63</v>
      </c>
      <c r="I21" s="157"/>
      <c r="J21" s="139"/>
    </row>
    <row r="22" spans="1:11" ht="13.5" thickBot="1" x14ac:dyDescent="0.25">
      <c r="A22" s="134">
        <v>3</v>
      </c>
      <c r="B22" s="135" t="s">
        <v>28</v>
      </c>
      <c r="C22" s="136" t="s">
        <v>29</v>
      </c>
      <c r="D22" s="135">
        <v>3</v>
      </c>
      <c r="E22" s="135">
        <v>1</v>
      </c>
      <c r="F22" s="135">
        <v>2</v>
      </c>
      <c r="G22" s="160" t="s">
        <v>54</v>
      </c>
      <c r="H22" s="160" t="s">
        <v>55</v>
      </c>
    </row>
    <row r="23" spans="1:11" ht="13.5" thickBot="1" x14ac:dyDescent="0.25">
      <c r="A23" s="134">
        <v>4</v>
      </c>
      <c r="B23" s="135" t="s">
        <v>17</v>
      </c>
      <c r="C23" s="136" t="s">
        <v>18</v>
      </c>
      <c r="D23" s="135">
        <v>3</v>
      </c>
      <c r="E23" s="135">
        <v>1</v>
      </c>
      <c r="F23" s="135">
        <v>2</v>
      </c>
      <c r="G23" s="160" t="s">
        <v>49</v>
      </c>
      <c r="H23" s="160" t="s">
        <v>54</v>
      </c>
      <c r="J23" s="124" t="s">
        <v>40</v>
      </c>
    </row>
    <row r="24" spans="1:11" ht="13.5" thickBot="1" x14ac:dyDescent="0.25">
      <c r="A24" s="134">
        <v>5</v>
      </c>
      <c r="B24" s="135" t="s">
        <v>33</v>
      </c>
      <c r="C24" s="161" t="s">
        <v>34</v>
      </c>
      <c r="D24" s="135">
        <v>3</v>
      </c>
      <c r="E24" s="135">
        <v>1</v>
      </c>
      <c r="F24" s="135">
        <v>2</v>
      </c>
      <c r="G24" s="160" t="s">
        <v>54</v>
      </c>
      <c r="H24" s="160" t="s">
        <v>49</v>
      </c>
    </row>
    <row r="25" spans="1:11" ht="13.5" thickBot="1" x14ac:dyDescent="0.25">
      <c r="A25" s="134">
        <v>6</v>
      </c>
      <c r="B25" s="135" t="s">
        <v>24</v>
      </c>
      <c r="C25" s="136" t="s">
        <v>25</v>
      </c>
      <c r="D25" s="135">
        <v>3</v>
      </c>
      <c r="E25" s="135">
        <v>1</v>
      </c>
      <c r="F25" s="135">
        <v>2</v>
      </c>
      <c r="G25" s="160" t="s">
        <v>57</v>
      </c>
      <c r="H25" s="160" t="s">
        <v>54</v>
      </c>
      <c r="J25" s="124" t="s">
        <v>40</v>
      </c>
    </row>
    <row r="26" spans="1:11" ht="13.5" thickBot="1" x14ac:dyDescent="0.25">
      <c r="A26" s="134">
        <v>7</v>
      </c>
      <c r="B26" s="135" t="s">
        <v>37</v>
      </c>
      <c r="C26" s="136" t="s">
        <v>38</v>
      </c>
      <c r="D26" s="135">
        <v>3</v>
      </c>
      <c r="E26" s="135">
        <v>1</v>
      </c>
      <c r="F26" s="135">
        <v>2</v>
      </c>
      <c r="G26" s="160" t="s">
        <v>58</v>
      </c>
      <c r="H26" s="160" t="s">
        <v>49</v>
      </c>
    </row>
    <row r="27" spans="1:11" ht="13.5" thickBot="1" x14ac:dyDescent="0.25">
      <c r="A27" s="162">
        <v>8</v>
      </c>
      <c r="B27" s="163" t="s">
        <v>254</v>
      </c>
      <c r="C27" s="164" t="s">
        <v>22</v>
      </c>
      <c r="D27" s="165">
        <v>2</v>
      </c>
      <c r="E27" s="165">
        <v>2</v>
      </c>
      <c r="F27" s="165">
        <v>0</v>
      </c>
      <c r="G27" s="160" t="s">
        <v>49</v>
      </c>
      <c r="H27" s="160" t="s">
        <v>58</v>
      </c>
      <c r="I27" s="157"/>
    </row>
    <row r="28" spans="1:11" ht="13.5" thickBot="1" x14ac:dyDescent="0.25">
      <c r="A28" s="151" t="s">
        <v>59</v>
      </c>
      <c r="B28" s="152"/>
      <c r="C28" s="166"/>
      <c r="D28" s="167">
        <f>SUM(D20:D27)</f>
        <v>22</v>
      </c>
      <c r="E28" s="167">
        <f>SUM(E20:E27)</f>
        <v>10</v>
      </c>
      <c r="F28" s="167">
        <f>SUM(F20:F27)</f>
        <v>12</v>
      </c>
      <c r="G28" s="154"/>
      <c r="H28" s="154" t="s">
        <v>40</v>
      </c>
    </row>
    <row r="30" spans="1:11" ht="13.5" thickBot="1" x14ac:dyDescent="0.25">
      <c r="A30" s="205" t="s">
        <v>88</v>
      </c>
      <c r="B30" s="205"/>
      <c r="C30" s="128"/>
      <c r="D30" s="128"/>
      <c r="E30" s="128"/>
      <c r="F30" s="128"/>
      <c r="G30" s="129"/>
    </row>
    <row r="31" spans="1:11" ht="27" thickTop="1" thickBot="1" x14ac:dyDescent="0.25">
      <c r="A31" s="130" t="s">
        <v>43</v>
      </c>
      <c r="B31" s="131" t="s">
        <v>44</v>
      </c>
      <c r="C31" s="131" t="s">
        <v>45</v>
      </c>
      <c r="D31" s="131" t="s">
        <v>9</v>
      </c>
      <c r="E31" s="209" t="s">
        <v>255</v>
      </c>
      <c r="F31" s="209" t="s">
        <v>256</v>
      </c>
      <c r="G31" s="155" t="s">
        <v>47</v>
      </c>
      <c r="H31" s="155" t="s">
        <v>48</v>
      </c>
    </row>
    <row r="32" spans="1:11" ht="14.25" thickTop="1" thickBot="1" x14ac:dyDescent="0.25">
      <c r="A32" s="168">
        <v>1</v>
      </c>
      <c r="B32" s="169" t="s">
        <v>89</v>
      </c>
      <c r="C32" s="170" t="s">
        <v>90</v>
      </c>
      <c r="D32" s="169">
        <v>3</v>
      </c>
      <c r="E32" s="169">
        <v>1</v>
      </c>
      <c r="F32" s="169">
        <v>2</v>
      </c>
      <c r="G32" s="156" t="s">
        <v>49</v>
      </c>
      <c r="H32" s="156" t="s">
        <v>58</v>
      </c>
    </row>
    <row r="33" spans="1:9" s="171" customFormat="1" ht="13.5" thickBot="1" x14ac:dyDescent="0.25">
      <c r="A33" s="137">
        <v>2</v>
      </c>
      <c r="B33" s="172" t="s">
        <v>91</v>
      </c>
      <c r="C33" s="173" t="s">
        <v>92</v>
      </c>
      <c r="D33" s="172">
        <v>3</v>
      </c>
      <c r="E33" s="172">
        <v>1</v>
      </c>
      <c r="F33" s="172">
        <v>2</v>
      </c>
      <c r="G33" s="160" t="s">
        <v>58</v>
      </c>
      <c r="H33" s="160" t="s">
        <v>93</v>
      </c>
      <c r="I33" s="171" t="s">
        <v>40</v>
      </c>
    </row>
    <row r="34" spans="1:9" ht="13.5" thickBot="1" x14ac:dyDescent="0.25">
      <c r="A34" s="134">
        <v>3</v>
      </c>
      <c r="B34" s="135" t="s">
        <v>94</v>
      </c>
      <c r="C34" s="136" t="s">
        <v>95</v>
      </c>
      <c r="D34" s="135">
        <v>3</v>
      </c>
      <c r="E34" s="135">
        <v>1</v>
      </c>
      <c r="F34" s="135">
        <v>2</v>
      </c>
      <c r="G34" s="160" t="s">
        <v>57</v>
      </c>
      <c r="H34" s="160" t="s">
        <v>56</v>
      </c>
    </row>
    <row r="35" spans="1:9" ht="13.5" thickBot="1" x14ac:dyDescent="0.25">
      <c r="A35" s="134">
        <v>4</v>
      </c>
      <c r="B35" s="135" t="s">
        <v>96</v>
      </c>
      <c r="C35" s="136" t="s">
        <v>97</v>
      </c>
      <c r="D35" s="135">
        <v>3</v>
      </c>
      <c r="E35" s="135">
        <v>1</v>
      </c>
      <c r="F35" s="135">
        <v>2</v>
      </c>
      <c r="G35" s="160" t="s">
        <v>58</v>
      </c>
      <c r="H35" s="160" t="s">
        <v>57</v>
      </c>
    </row>
    <row r="36" spans="1:9" ht="13.5" thickBot="1" x14ac:dyDescent="0.25">
      <c r="A36" s="134">
        <v>5</v>
      </c>
      <c r="B36" s="135" t="s">
        <v>98</v>
      </c>
      <c r="C36" s="161" t="s">
        <v>99</v>
      </c>
      <c r="D36" s="135">
        <v>3</v>
      </c>
      <c r="E36" s="135">
        <v>1</v>
      </c>
      <c r="F36" s="135">
        <v>2</v>
      </c>
      <c r="G36" s="160" t="s">
        <v>82</v>
      </c>
      <c r="H36" s="160" t="s">
        <v>49</v>
      </c>
    </row>
    <row r="37" spans="1:9" ht="13.5" thickBot="1" x14ac:dyDescent="0.25">
      <c r="A37" s="134">
        <v>6</v>
      </c>
      <c r="B37" s="135" t="s">
        <v>100</v>
      </c>
      <c r="C37" s="161" t="s">
        <v>101</v>
      </c>
      <c r="D37" s="135">
        <v>3</v>
      </c>
      <c r="E37" s="135">
        <v>1</v>
      </c>
      <c r="F37" s="135">
        <v>2</v>
      </c>
      <c r="G37" s="160" t="s">
        <v>54</v>
      </c>
      <c r="H37" s="160" t="s">
        <v>57</v>
      </c>
    </row>
    <row r="38" spans="1:9" ht="13.5" thickBot="1" x14ac:dyDescent="0.25">
      <c r="A38" s="134">
        <v>7</v>
      </c>
      <c r="B38" s="135" t="s">
        <v>102</v>
      </c>
      <c r="C38" s="136" t="s">
        <v>103</v>
      </c>
      <c r="D38" s="135">
        <v>3</v>
      </c>
      <c r="E38" s="135">
        <v>1</v>
      </c>
      <c r="F38" s="135">
        <v>2</v>
      </c>
      <c r="G38" s="160" t="s">
        <v>56</v>
      </c>
      <c r="H38" s="160" t="s">
        <v>57</v>
      </c>
    </row>
    <row r="39" spans="1:9" ht="13.5" thickBot="1" x14ac:dyDescent="0.25">
      <c r="A39" s="134">
        <v>8</v>
      </c>
      <c r="B39" s="135" t="s">
        <v>104</v>
      </c>
      <c r="C39" s="136" t="s">
        <v>105</v>
      </c>
      <c r="D39" s="135">
        <v>3</v>
      </c>
      <c r="E39" s="135">
        <v>1</v>
      </c>
      <c r="F39" s="135">
        <v>2</v>
      </c>
      <c r="G39" s="160" t="s">
        <v>106</v>
      </c>
      <c r="H39" s="160" t="s">
        <v>58</v>
      </c>
    </row>
    <row r="40" spans="1:9" ht="15.75" customHeight="1" thickBot="1" x14ac:dyDescent="0.25">
      <c r="A40" s="151" t="s">
        <v>59</v>
      </c>
      <c r="B40" s="152"/>
      <c r="C40" s="153"/>
      <c r="D40" s="167">
        <f>SUM(D32:D39)</f>
        <v>24</v>
      </c>
      <c r="E40" s="167">
        <f>SUM(E32:E39)</f>
        <v>8</v>
      </c>
      <c r="F40" s="167">
        <f>SUM(F32:F39)</f>
        <v>16</v>
      </c>
      <c r="G40" s="154"/>
      <c r="H40" s="174"/>
    </row>
    <row r="42" spans="1:9" ht="13.5" thickBot="1" x14ac:dyDescent="0.25">
      <c r="A42" s="205" t="s">
        <v>107</v>
      </c>
      <c r="B42" s="205"/>
      <c r="C42" s="128"/>
      <c r="D42" s="128"/>
      <c r="E42" s="128"/>
      <c r="F42" s="128"/>
      <c r="G42" s="129"/>
    </row>
    <row r="43" spans="1:9" ht="27" thickTop="1" thickBot="1" x14ac:dyDescent="0.25">
      <c r="A43" s="130" t="s">
        <v>43</v>
      </c>
      <c r="B43" s="131" t="s">
        <v>44</v>
      </c>
      <c r="C43" s="131" t="s">
        <v>45</v>
      </c>
      <c r="D43" s="131" t="s">
        <v>9</v>
      </c>
      <c r="E43" s="209" t="s">
        <v>255</v>
      </c>
      <c r="F43" s="209" t="s">
        <v>256</v>
      </c>
      <c r="G43" s="155" t="s">
        <v>47</v>
      </c>
      <c r="H43" s="155" t="s">
        <v>48</v>
      </c>
    </row>
    <row r="44" spans="1:9" ht="14.25" thickTop="1" thickBot="1" x14ac:dyDescent="0.25">
      <c r="A44" s="134">
        <v>1</v>
      </c>
      <c r="B44" s="135" t="s">
        <v>108</v>
      </c>
      <c r="C44" s="136" t="s">
        <v>109</v>
      </c>
      <c r="D44" s="135">
        <v>3</v>
      </c>
      <c r="E44" s="135">
        <v>1</v>
      </c>
      <c r="F44" s="135">
        <v>2</v>
      </c>
      <c r="G44" s="156" t="s">
        <v>58</v>
      </c>
      <c r="H44" s="156" t="s">
        <v>82</v>
      </c>
    </row>
    <row r="45" spans="1:9" ht="13.5" thickBot="1" x14ac:dyDescent="0.25">
      <c r="A45" s="134">
        <v>2</v>
      </c>
      <c r="B45" s="135" t="s">
        <v>110</v>
      </c>
      <c r="C45" s="175" t="s">
        <v>111</v>
      </c>
      <c r="D45" s="176">
        <v>3</v>
      </c>
      <c r="E45" s="177">
        <v>1</v>
      </c>
      <c r="F45" s="177">
        <v>2</v>
      </c>
      <c r="G45" s="160" t="s">
        <v>54</v>
      </c>
      <c r="H45" s="160" t="s">
        <v>56</v>
      </c>
    </row>
    <row r="46" spans="1:9" ht="13.5" thickBot="1" x14ac:dyDescent="0.25">
      <c r="A46" s="134">
        <v>3</v>
      </c>
      <c r="B46" s="135" t="s">
        <v>112</v>
      </c>
      <c r="C46" s="136" t="s">
        <v>113</v>
      </c>
      <c r="D46" s="135">
        <v>3</v>
      </c>
      <c r="E46" s="135">
        <v>1</v>
      </c>
      <c r="F46" s="137">
        <v>2</v>
      </c>
      <c r="G46" s="160" t="s">
        <v>57</v>
      </c>
      <c r="H46" s="160" t="s">
        <v>56</v>
      </c>
    </row>
    <row r="47" spans="1:9" ht="13.5" thickBot="1" x14ac:dyDescent="0.25">
      <c r="A47" s="134">
        <v>4</v>
      </c>
      <c r="B47" s="135" t="s">
        <v>114</v>
      </c>
      <c r="C47" s="161" t="s">
        <v>115</v>
      </c>
      <c r="D47" s="135">
        <v>3</v>
      </c>
      <c r="E47" s="135">
        <v>1</v>
      </c>
      <c r="F47" s="135">
        <v>2</v>
      </c>
      <c r="G47" s="160" t="s">
        <v>82</v>
      </c>
      <c r="H47" s="160" t="s">
        <v>93</v>
      </c>
    </row>
    <row r="48" spans="1:9" ht="13.5" thickBot="1" x14ac:dyDescent="0.25">
      <c r="A48" s="134">
        <v>5</v>
      </c>
      <c r="B48" s="135" t="s">
        <v>116</v>
      </c>
      <c r="C48" s="136" t="s">
        <v>117</v>
      </c>
      <c r="D48" s="135">
        <v>2</v>
      </c>
      <c r="E48" s="135">
        <v>1</v>
      </c>
      <c r="F48" s="135">
        <v>1</v>
      </c>
      <c r="G48" s="160" t="s">
        <v>82</v>
      </c>
      <c r="H48" s="160" t="s">
        <v>56</v>
      </c>
    </row>
    <row r="49" spans="1:8" ht="26.25" thickBot="1" x14ac:dyDescent="0.25">
      <c r="A49" s="134">
        <v>6</v>
      </c>
      <c r="B49" s="135" t="s">
        <v>118</v>
      </c>
      <c r="C49" s="161" t="s">
        <v>119</v>
      </c>
      <c r="D49" s="135">
        <v>3</v>
      </c>
      <c r="E49" s="135">
        <v>1</v>
      </c>
      <c r="F49" s="135">
        <v>2</v>
      </c>
      <c r="G49" s="160" t="s">
        <v>49</v>
      </c>
      <c r="H49" s="160" t="s">
        <v>82</v>
      </c>
    </row>
    <row r="50" spans="1:8" ht="13.5" thickBot="1" x14ac:dyDescent="0.25">
      <c r="A50" s="134">
        <v>7</v>
      </c>
      <c r="B50" s="135" t="s">
        <v>120</v>
      </c>
      <c r="C50" s="178" t="s">
        <v>121</v>
      </c>
      <c r="D50" s="135">
        <v>3</v>
      </c>
      <c r="E50" s="135">
        <v>0</v>
      </c>
      <c r="F50" s="135">
        <v>3</v>
      </c>
      <c r="G50" s="160" t="s">
        <v>56</v>
      </c>
      <c r="H50" s="160" t="s">
        <v>82</v>
      </c>
    </row>
    <row r="51" spans="1:8" ht="13.5" thickBot="1" x14ac:dyDescent="0.25">
      <c r="A51" s="206" t="s">
        <v>59</v>
      </c>
      <c r="B51" s="207"/>
      <c r="C51" s="208"/>
      <c r="D51" s="167">
        <f>SUM(D44:D50)</f>
        <v>20</v>
      </c>
      <c r="E51" s="167">
        <f>SUM(E44:E50)</f>
        <v>6</v>
      </c>
      <c r="F51" s="167">
        <f>SUM(F44:F50)</f>
        <v>14</v>
      </c>
      <c r="G51" s="154"/>
      <c r="H51" s="174"/>
    </row>
    <row r="54" spans="1:8" ht="13.5" thickBot="1" x14ac:dyDescent="0.25">
      <c r="A54" s="205" t="s">
        <v>122</v>
      </c>
      <c r="B54" s="205"/>
      <c r="C54" s="128"/>
      <c r="D54" s="128"/>
      <c r="E54" s="128"/>
      <c r="F54" s="128"/>
      <c r="G54" s="129"/>
    </row>
    <row r="55" spans="1:8" ht="30.75" customHeight="1" thickTop="1" thickBot="1" x14ac:dyDescent="0.25">
      <c r="A55" s="130" t="s">
        <v>43</v>
      </c>
      <c r="B55" s="131" t="s">
        <v>44</v>
      </c>
      <c r="C55" s="131" t="s">
        <v>45</v>
      </c>
      <c r="D55" s="131" t="s">
        <v>9</v>
      </c>
      <c r="E55" s="209" t="s">
        <v>255</v>
      </c>
      <c r="F55" s="209" t="s">
        <v>256</v>
      </c>
      <c r="G55" s="155" t="s">
        <v>47</v>
      </c>
      <c r="H55" s="155" t="s">
        <v>48</v>
      </c>
    </row>
    <row r="56" spans="1:8" ht="30.75" customHeight="1" thickTop="1" thickBot="1" x14ac:dyDescent="0.25">
      <c r="A56" s="134">
        <v>1</v>
      </c>
      <c r="B56" s="135" t="s">
        <v>123</v>
      </c>
      <c r="C56" s="136" t="s">
        <v>215</v>
      </c>
      <c r="D56" s="135">
        <v>2</v>
      </c>
      <c r="E56" s="135">
        <v>0</v>
      </c>
      <c r="F56" s="179">
        <v>2</v>
      </c>
      <c r="G56" s="180"/>
      <c r="H56" s="181"/>
    </row>
    <row r="57" spans="1:8" ht="13.5" thickBot="1" x14ac:dyDescent="0.25">
      <c r="A57" s="134">
        <v>2</v>
      </c>
      <c r="B57" s="135" t="s">
        <v>124</v>
      </c>
      <c r="C57" s="161" t="s">
        <v>125</v>
      </c>
      <c r="D57" s="135">
        <v>3</v>
      </c>
      <c r="E57" s="135">
        <v>1</v>
      </c>
      <c r="F57" s="179">
        <v>2</v>
      </c>
      <c r="G57" s="160" t="s">
        <v>49</v>
      </c>
      <c r="H57" s="160" t="s">
        <v>56</v>
      </c>
    </row>
    <row r="58" spans="1:8" ht="13.5" thickBot="1" x14ac:dyDescent="0.25">
      <c r="A58" s="182">
        <v>3</v>
      </c>
      <c r="B58" s="183" t="s">
        <v>126</v>
      </c>
      <c r="C58" s="184" t="s">
        <v>127</v>
      </c>
      <c r="D58" s="183">
        <v>3</v>
      </c>
      <c r="E58" s="183">
        <v>1</v>
      </c>
      <c r="F58" s="185">
        <v>2</v>
      </c>
      <c r="G58" s="160" t="s">
        <v>82</v>
      </c>
      <c r="H58" s="160" t="s">
        <v>93</v>
      </c>
    </row>
    <row r="59" spans="1:8" ht="13.5" thickBot="1" x14ac:dyDescent="0.25">
      <c r="A59" s="137">
        <v>4</v>
      </c>
      <c r="B59" s="172" t="s">
        <v>128</v>
      </c>
      <c r="C59" s="173" t="s">
        <v>129</v>
      </c>
      <c r="D59" s="172">
        <v>3</v>
      </c>
      <c r="E59" s="172">
        <v>1</v>
      </c>
      <c r="F59" s="186">
        <v>2</v>
      </c>
      <c r="G59" s="160" t="s">
        <v>58</v>
      </c>
      <c r="H59" s="160" t="s">
        <v>82</v>
      </c>
    </row>
    <row r="60" spans="1:8" ht="13.5" thickBot="1" x14ac:dyDescent="0.25">
      <c r="A60" s="134">
        <v>6</v>
      </c>
      <c r="B60" s="172" t="s">
        <v>130</v>
      </c>
      <c r="C60" s="136" t="s">
        <v>131</v>
      </c>
      <c r="D60" s="135">
        <v>3</v>
      </c>
      <c r="E60" s="135">
        <v>1</v>
      </c>
      <c r="F60" s="179">
        <v>2</v>
      </c>
      <c r="G60" s="160" t="s">
        <v>57</v>
      </c>
      <c r="H60" s="160" t="s">
        <v>49</v>
      </c>
    </row>
    <row r="61" spans="1:8" ht="13.5" thickBot="1" x14ac:dyDescent="0.25">
      <c r="A61" s="134">
        <v>7</v>
      </c>
      <c r="B61" s="172" t="s">
        <v>132</v>
      </c>
      <c r="C61" s="136" t="s">
        <v>133</v>
      </c>
      <c r="D61" s="135">
        <v>2</v>
      </c>
      <c r="E61" s="135">
        <v>2</v>
      </c>
      <c r="F61" s="179">
        <v>0</v>
      </c>
      <c r="G61" s="160" t="s">
        <v>56</v>
      </c>
      <c r="H61" s="160" t="s">
        <v>58</v>
      </c>
    </row>
    <row r="62" spans="1:8" ht="13.5" thickBot="1" x14ac:dyDescent="0.25">
      <c r="A62" s="134">
        <v>8</v>
      </c>
      <c r="B62" s="187" t="s">
        <v>134</v>
      </c>
      <c r="C62" s="164" t="s">
        <v>135</v>
      </c>
      <c r="D62" s="188">
        <v>3</v>
      </c>
      <c r="E62" s="165">
        <v>2</v>
      </c>
      <c r="F62" s="189">
        <v>1</v>
      </c>
      <c r="G62" s="160" t="s">
        <v>57</v>
      </c>
      <c r="H62" s="160" t="s">
        <v>93</v>
      </c>
    </row>
    <row r="63" spans="1:8" ht="13.5" thickBot="1" x14ac:dyDescent="0.25">
      <c r="A63" s="134">
        <v>9</v>
      </c>
      <c r="B63" s="187" t="s">
        <v>136</v>
      </c>
      <c r="C63" s="190" t="s">
        <v>137</v>
      </c>
      <c r="D63" s="191">
        <v>2</v>
      </c>
      <c r="E63" s="165">
        <v>0</v>
      </c>
      <c r="F63" s="189">
        <v>2</v>
      </c>
      <c r="G63" s="160" t="s">
        <v>54</v>
      </c>
      <c r="H63" s="160" t="s">
        <v>82</v>
      </c>
    </row>
    <row r="64" spans="1:8" ht="13.5" thickBot="1" x14ac:dyDescent="0.25">
      <c r="A64" s="206" t="s">
        <v>59</v>
      </c>
      <c r="B64" s="207"/>
      <c r="C64" s="208"/>
      <c r="D64" s="192">
        <f>SUM(D56:D63)</f>
        <v>21</v>
      </c>
      <c r="E64" s="167">
        <f>SUM(E56:E63)</f>
        <v>8</v>
      </c>
      <c r="F64" s="193">
        <f>SUM(F56:F63)</f>
        <v>13</v>
      </c>
      <c r="G64" s="154"/>
      <c r="H64" s="194"/>
    </row>
    <row r="65" spans="1:8" x14ac:dyDescent="0.2">
      <c r="H65" s="195"/>
    </row>
    <row r="66" spans="1:8" x14ac:dyDescent="0.2">
      <c r="H66" s="195"/>
    </row>
    <row r="67" spans="1:8" ht="13.5" thickBot="1" x14ac:dyDescent="0.25">
      <c r="A67" s="205" t="s">
        <v>138</v>
      </c>
      <c r="B67" s="205"/>
      <c r="C67" s="128"/>
      <c r="D67" s="128"/>
      <c r="E67" s="128"/>
      <c r="F67" s="128"/>
      <c r="G67" s="129"/>
      <c r="H67" s="195"/>
    </row>
    <row r="68" spans="1:8" ht="27" thickTop="1" thickBot="1" x14ac:dyDescent="0.25">
      <c r="A68" s="130" t="s">
        <v>43</v>
      </c>
      <c r="B68" s="131" t="s">
        <v>44</v>
      </c>
      <c r="C68" s="131" t="s">
        <v>45</v>
      </c>
      <c r="D68" s="131" t="s">
        <v>9</v>
      </c>
      <c r="E68" s="209" t="s">
        <v>255</v>
      </c>
      <c r="F68" s="209" t="s">
        <v>256</v>
      </c>
      <c r="G68" s="132"/>
      <c r="H68" s="195"/>
    </row>
    <row r="69" spans="1:8" ht="13.5" thickTop="1" x14ac:dyDescent="0.2">
      <c r="A69" s="182">
        <v>1</v>
      </c>
      <c r="B69" s="183" t="s">
        <v>139</v>
      </c>
      <c r="C69" s="196" t="s">
        <v>140</v>
      </c>
      <c r="D69" s="183">
        <v>2</v>
      </c>
      <c r="E69" s="183">
        <v>0</v>
      </c>
      <c r="F69" s="183">
        <v>2</v>
      </c>
      <c r="G69" s="185"/>
      <c r="H69" s="195"/>
    </row>
    <row r="70" spans="1:8" ht="13.5" thickBot="1" x14ac:dyDescent="0.25">
      <c r="A70" s="134">
        <v>2</v>
      </c>
      <c r="B70" s="135" t="s">
        <v>141</v>
      </c>
      <c r="C70" s="136" t="s">
        <v>142</v>
      </c>
      <c r="D70" s="135">
        <v>6</v>
      </c>
      <c r="E70" s="135">
        <v>0</v>
      </c>
      <c r="F70" s="135">
        <v>6</v>
      </c>
      <c r="G70" s="185"/>
      <c r="H70" s="195"/>
    </row>
    <row r="71" spans="1:8" ht="13.5" thickBot="1" x14ac:dyDescent="0.25">
      <c r="A71" s="151" t="s">
        <v>59</v>
      </c>
      <c r="B71" s="152"/>
      <c r="C71" s="153"/>
      <c r="D71" s="167">
        <v>8</v>
      </c>
      <c r="E71" s="167">
        <v>0</v>
      </c>
      <c r="F71" s="167">
        <v>8</v>
      </c>
      <c r="G71" s="197"/>
    </row>
    <row r="72" spans="1:8" x14ac:dyDescent="0.2">
      <c r="A72" s="198" t="s">
        <v>143</v>
      </c>
      <c r="B72" s="199"/>
      <c r="C72" s="200"/>
      <c r="D72" s="201">
        <f>SUM(D15,D28,D40,D51,D64,D71)</f>
        <v>116</v>
      </c>
      <c r="E72" s="201">
        <f>(E15+E28+E40+E51+E64+E71)</f>
        <v>47</v>
      </c>
      <c r="F72" s="201">
        <f>(F15+F28+F40+F51+F64+F71)</f>
        <v>69</v>
      </c>
      <c r="G72" s="197"/>
    </row>
    <row r="73" spans="1:8" ht="13.5" thickBot="1" x14ac:dyDescent="0.25">
      <c r="A73" s="202"/>
      <c r="B73" s="193"/>
      <c r="C73" s="167"/>
      <c r="D73" s="192"/>
      <c r="E73" s="192"/>
      <c r="F73" s="192"/>
      <c r="G73" s="197"/>
    </row>
    <row r="74" spans="1:8" ht="15" customHeight="1" thickBot="1" x14ac:dyDescent="0.25">
      <c r="A74" s="151" t="s">
        <v>144</v>
      </c>
      <c r="B74" s="152"/>
      <c r="C74" s="153"/>
      <c r="D74" s="203">
        <v>1</v>
      </c>
      <c r="E74" s="203">
        <f>E72/D72</f>
        <v>0.40517241379310343</v>
      </c>
      <c r="F74" s="203">
        <f>F72/D72</f>
        <v>0.59482758620689657</v>
      </c>
      <c r="G74" s="204"/>
    </row>
    <row r="75" spans="1:8" ht="15.75" customHeight="1" x14ac:dyDescent="0.2"/>
    <row r="76" spans="1:8" ht="14.25" customHeight="1" x14ac:dyDescent="0.2"/>
  </sheetData>
  <mergeCells count="10">
    <mergeCell ref="A40:C40"/>
    <mergeCell ref="A71:C71"/>
    <mergeCell ref="A72:C72"/>
    <mergeCell ref="A74:C74"/>
    <mergeCell ref="A28:C28"/>
    <mergeCell ref="A1:F1"/>
    <mergeCell ref="A2:F2"/>
    <mergeCell ref="A3:B3"/>
    <mergeCell ref="A15:C15"/>
    <mergeCell ref="A18:B18"/>
  </mergeCells>
  <pageMargins left="0" right="0" top="0" bottom="0" header="0" footer="0"/>
  <pageSetup paperSize="1000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30" zoomScaleNormal="130" workbookViewId="0">
      <selection activeCell="F22" sqref="F22"/>
    </sheetView>
  </sheetViews>
  <sheetFormatPr defaultRowHeight="15" x14ac:dyDescent="0.25"/>
  <cols>
    <col min="1" max="1" width="6.7109375" customWidth="1"/>
    <col min="2" max="2" width="18.28515625" customWidth="1"/>
    <col min="3" max="3" width="38.28515625" customWidth="1"/>
    <col min="4" max="4" width="11.42578125" customWidth="1"/>
    <col min="6" max="6" width="15.42578125" customWidth="1"/>
    <col min="7" max="7" width="38.85546875" customWidth="1"/>
    <col min="8" max="8" width="33.5703125" customWidth="1"/>
  </cols>
  <sheetData>
    <row r="1" spans="1:8" x14ac:dyDescent="0.25">
      <c r="A1" s="102" t="s">
        <v>41</v>
      </c>
      <c r="B1" s="102"/>
      <c r="C1" s="102"/>
      <c r="D1" s="102"/>
      <c r="E1" s="102"/>
      <c r="F1" s="102"/>
      <c r="G1" s="102"/>
      <c r="H1" s="102"/>
    </row>
    <row r="2" spans="1:8" ht="15.75" thickBot="1" x14ac:dyDescent="0.3">
      <c r="A2" s="103" t="s">
        <v>42</v>
      </c>
      <c r="B2" s="103"/>
      <c r="C2" s="103"/>
      <c r="D2" s="103"/>
      <c r="E2" s="103"/>
      <c r="F2" s="103"/>
      <c r="G2" s="103"/>
      <c r="H2" s="103"/>
    </row>
    <row r="3" spans="1:8" ht="33" thickTop="1" thickBot="1" x14ac:dyDescent="0.3">
      <c r="A3" s="10" t="s">
        <v>43</v>
      </c>
      <c r="B3" s="11" t="s">
        <v>44</v>
      </c>
      <c r="C3" s="11" t="s">
        <v>45</v>
      </c>
      <c r="D3" s="11" t="s">
        <v>9</v>
      </c>
      <c r="E3" s="11" t="s">
        <v>46</v>
      </c>
      <c r="F3" s="11" t="s">
        <v>214</v>
      </c>
      <c r="G3" s="12" t="s">
        <v>47</v>
      </c>
      <c r="H3" s="13" t="s">
        <v>48</v>
      </c>
    </row>
    <row r="4" spans="1:8" s="75" customFormat="1" ht="17.25" thickTop="1" thickBot="1" x14ac:dyDescent="0.3">
      <c r="A4" s="70">
        <v>1</v>
      </c>
      <c r="B4" s="71" t="s">
        <v>51</v>
      </c>
      <c r="C4" s="72" t="s">
        <v>61</v>
      </c>
      <c r="D4" s="71">
        <v>3</v>
      </c>
      <c r="E4" s="71">
        <v>1</v>
      </c>
      <c r="F4" s="71">
        <v>2</v>
      </c>
      <c r="G4" s="73" t="s">
        <v>62</v>
      </c>
      <c r="H4" s="74" t="s">
        <v>252</v>
      </c>
    </row>
    <row r="5" spans="1:8" s="75" customFormat="1" ht="16.5" thickBot="1" x14ac:dyDescent="0.3">
      <c r="A5" s="70">
        <v>2</v>
      </c>
      <c r="B5" s="71" t="s">
        <v>28</v>
      </c>
      <c r="C5" s="72" t="s">
        <v>29</v>
      </c>
      <c r="D5" s="71">
        <v>3</v>
      </c>
      <c r="E5" s="71">
        <v>1</v>
      </c>
      <c r="F5" s="71">
        <v>2</v>
      </c>
      <c r="G5" s="76" t="s">
        <v>54</v>
      </c>
      <c r="H5" s="76" t="s">
        <v>55</v>
      </c>
    </row>
    <row r="6" spans="1:8" s="75" customFormat="1" ht="16.5" thickBot="1" x14ac:dyDescent="0.3">
      <c r="A6" s="70">
        <v>3</v>
      </c>
      <c r="B6" s="71" t="s">
        <v>17</v>
      </c>
      <c r="C6" s="72" t="s">
        <v>18</v>
      </c>
      <c r="D6" s="71">
        <v>3</v>
      </c>
      <c r="E6" s="71">
        <v>1</v>
      </c>
      <c r="F6" s="71">
        <v>2</v>
      </c>
      <c r="G6" s="76" t="s">
        <v>49</v>
      </c>
      <c r="H6" s="76" t="s">
        <v>54</v>
      </c>
    </row>
    <row r="7" spans="1:8" s="75" customFormat="1" ht="26.25" customHeight="1" thickBot="1" x14ac:dyDescent="0.3">
      <c r="A7" s="70">
        <v>4</v>
      </c>
      <c r="B7" s="71" t="s">
        <v>33</v>
      </c>
      <c r="C7" s="77" t="s">
        <v>34</v>
      </c>
      <c r="D7" s="71">
        <v>3</v>
      </c>
      <c r="E7" s="71">
        <v>1</v>
      </c>
      <c r="F7" s="71">
        <v>2</v>
      </c>
      <c r="G7" s="76" t="s">
        <v>54</v>
      </c>
      <c r="H7" s="76" t="s">
        <v>56</v>
      </c>
    </row>
    <row r="8" spans="1:8" s="75" customFormat="1" ht="16.5" thickBot="1" x14ac:dyDescent="0.3">
      <c r="A8" s="70">
        <v>5</v>
      </c>
      <c r="B8" s="71" t="s">
        <v>24</v>
      </c>
      <c r="C8" s="72" t="s">
        <v>25</v>
      </c>
      <c r="D8" s="71">
        <v>3</v>
      </c>
      <c r="E8" s="71">
        <v>1</v>
      </c>
      <c r="F8" s="71">
        <v>2</v>
      </c>
      <c r="G8" s="76" t="s">
        <v>57</v>
      </c>
      <c r="H8" s="76" t="s">
        <v>58</v>
      </c>
    </row>
    <row r="9" spans="1:8" s="75" customFormat="1" ht="16.5" thickBot="1" x14ac:dyDescent="0.3">
      <c r="A9" s="70">
        <v>6</v>
      </c>
      <c r="B9" s="71" t="s">
        <v>37</v>
      </c>
      <c r="C9" s="72" t="s">
        <v>38</v>
      </c>
      <c r="D9" s="71">
        <v>3</v>
      </c>
      <c r="E9" s="71">
        <v>1</v>
      </c>
      <c r="F9" s="71">
        <v>2</v>
      </c>
      <c r="G9" s="76" t="s">
        <v>58</v>
      </c>
      <c r="H9" s="76" t="s">
        <v>49</v>
      </c>
    </row>
    <row r="10" spans="1:8" s="75" customFormat="1" ht="16.5" thickBot="1" x14ac:dyDescent="0.3">
      <c r="A10" s="70">
        <v>7</v>
      </c>
      <c r="B10" s="78" t="s">
        <v>254</v>
      </c>
      <c r="C10" s="79" t="s">
        <v>22</v>
      </c>
      <c r="D10" s="80">
        <v>2</v>
      </c>
      <c r="E10" s="80">
        <v>2</v>
      </c>
      <c r="F10" s="80">
        <v>0</v>
      </c>
      <c r="G10" s="76" t="s">
        <v>49</v>
      </c>
      <c r="H10" s="76" t="s">
        <v>54</v>
      </c>
    </row>
    <row r="11" spans="1:8" ht="16.5" thickBot="1" x14ac:dyDescent="0.3">
      <c r="A11" s="104" t="s">
        <v>59</v>
      </c>
      <c r="B11" s="105"/>
      <c r="C11" s="106"/>
      <c r="D11" s="14">
        <f>SUM(D4:D10)</f>
        <v>20</v>
      </c>
      <c r="E11" s="14">
        <f>SUM(E4:E10)</f>
        <v>8</v>
      </c>
      <c r="F11" s="14">
        <f>SUM(F4:F10)</f>
        <v>12</v>
      </c>
      <c r="G11" s="15"/>
      <c r="H11" s="15" t="s">
        <v>40</v>
      </c>
    </row>
    <row r="18" spans="7:7" x14ac:dyDescent="0.25">
      <c r="G18" t="s">
        <v>60</v>
      </c>
    </row>
  </sheetData>
  <mergeCells count="3">
    <mergeCell ref="A1:H1"/>
    <mergeCell ref="A2:H2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D11" sqref="D11"/>
    </sheetView>
  </sheetViews>
  <sheetFormatPr defaultRowHeight="15" x14ac:dyDescent="0.25"/>
  <cols>
    <col min="2" max="2" width="15.42578125" customWidth="1"/>
    <col min="3" max="3" width="21.7109375" customWidth="1"/>
    <col min="4" max="4" width="15.7109375" customWidth="1"/>
    <col min="5" max="5" width="18.85546875" customWidth="1"/>
    <col min="6" max="6" width="13.140625" customWidth="1"/>
    <col min="7" max="7" width="11.5703125" customWidth="1"/>
    <col min="9" max="9" width="13.28515625" customWidth="1"/>
    <col min="10" max="10" width="105.28515625" customWidth="1"/>
    <col min="12" max="12" width="15.7109375" customWidth="1"/>
    <col min="13" max="13" width="20.5703125" customWidth="1"/>
    <col min="14" max="14" width="17.7109375" style="67" customWidth="1"/>
    <col min="15" max="15" width="19" style="66" customWidth="1"/>
    <col min="18" max="18" width="18.5703125" customWidth="1"/>
    <col min="19" max="19" width="18.140625" customWidth="1"/>
    <col min="20" max="20" width="16.140625" customWidth="1"/>
  </cols>
  <sheetData>
    <row r="1" spans="1:20" ht="18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L1" s="86"/>
      <c r="M1" s="86"/>
      <c r="N1" s="87"/>
      <c r="O1" s="85"/>
      <c r="P1" s="86"/>
      <c r="Q1" s="86"/>
      <c r="R1" s="86"/>
      <c r="S1" s="86"/>
      <c r="T1" s="86"/>
    </row>
    <row r="2" spans="1:20" ht="18.75" customHeight="1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L2" s="86"/>
      <c r="M2" s="86"/>
      <c r="N2" s="87"/>
      <c r="O2" s="85"/>
      <c r="P2" s="86"/>
      <c r="Q2" s="86"/>
      <c r="R2" s="86"/>
      <c r="S2" s="86"/>
      <c r="T2" s="86"/>
    </row>
    <row r="3" spans="1:20" ht="18.75" customHeight="1" x14ac:dyDescent="0.3">
      <c r="A3" s="116" t="s">
        <v>246</v>
      </c>
      <c r="B3" s="116"/>
      <c r="C3" s="116"/>
      <c r="D3" s="116"/>
      <c r="E3" s="116"/>
      <c r="F3" s="116"/>
      <c r="G3" s="116"/>
      <c r="H3" s="116"/>
      <c r="I3" s="116"/>
      <c r="J3" s="116"/>
      <c r="L3" s="86"/>
      <c r="M3" s="86"/>
      <c r="N3" s="87"/>
      <c r="O3" s="85"/>
      <c r="P3" s="86"/>
      <c r="Q3" s="86"/>
      <c r="R3" s="86"/>
      <c r="S3" s="86"/>
      <c r="T3" s="86"/>
    </row>
    <row r="4" spans="1:20" ht="15.75" thickBot="1" x14ac:dyDescent="0.3">
      <c r="L4" s="86"/>
      <c r="M4" s="86"/>
      <c r="N4" s="87"/>
      <c r="O4" s="85"/>
      <c r="P4" s="86"/>
      <c r="Q4" s="86"/>
      <c r="R4" s="86"/>
      <c r="S4" s="86"/>
      <c r="T4" s="86"/>
    </row>
    <row r="5" spans="1:20" ht="17.25" thickTop="1" thickBot="1" x14ac:dyDescent="0.3">
      <c r="A5" s="19" t="s">
        <v>2</v>
      </c>
      <c r="B5" s="20" t="s">
        <v>3</v>
      </c>
      <c r="C5" s="21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2" t="s">
        <v>11</v>
      </c>
      <c r="K5" s="68"/>
      <c r="L5" s="68"/>
      <c r="M5" s="68"/>
      <c r="N5" s="68"/>
      <c r="O5" s="88"/>
      <c r="P5" s="86"/>
      <c r="Q5" s="68"/>
      <c r="R5" s="68"/>
      <c r="S5" s="68"/>
      <c r="T5" s="89"/>
    </row>
    <row r="6" spans="1:20" ht="17.25" thickTop="1" thickBot="1" x14ac:dyDescent="0.3">
      <c r="A6" s="117">
        <v>1</v>
      </c>
      <c r="B6" s="117" t="s">
        <v>12</v>
      </c>
      <c r="C6" s="2" t="s">
        <v>248</v>
      </c>
      <c r="D6" s="3" t="s">
        <v>17</v>
      </c>
      <c r="E6" s="4" t="s">
        <v>18</v>
      </c>
      <c r="F6" s="5" t="s">
        <v>247</v>
      </c>
      <c r="G6" s="6" t="s">
        <v>15</v>
      </c>
      <c r="H6" s="6">
        <v>1</v>
      </c>
      <c r="I6" s="6" t="s">
        <v>16</v>
      </c>
      <c r="J6" s="5" t="s">
        <v>20</v>
      </c>
      <c r="L6" s="84"/>
      <c r="M6" s="90"/>
      <c r="N6" s="84"/>
      <c r="O6" s="84"/>
      <c r="P6" s="86"/>
      <c r="Q6" s="84"/>
      <c r="R6" s="90"/>
      <c r="S6" s="84"/>
      <c r="T6" s="84"/>
    </row>
    <row r="7" spans="1:20" ht="16.5" thickBot="1" x14ac:dyDescent="0.3">
      <c r="A7" s="117"/>
      <c r="B7" s="117"/>
      <c r="C7" s="5" t="s">
        <v>249</v>
      </c>
      <c r="D7" s="3" t="s">
        <v>17</v>
      </c>
      <c r="E7" s="4" t="s">
        <v>18</v>
      </c>
      <c r="F7" s="5" t="s">
        <v>216</v>
      </c>
      <c r="G7" s="6" t="s">
        <v>15</v>
      </c>
      <c r="H7" s="6">
        <v>2</v>
      </c>
      <c r="I7" s="6" t="s">
        <v>16</v>
      </c>
      <c r="J7" s="5" t="s">
        <v>20</v>
      </c>
      <c r="L7" s="91"/>
      <c r="M7" s="84"/>
      <c r="N7" s="92"/>
      <c r="O7" s="92"/>
      <c r="P7" s="86"/>
      <c r="Q7" s="86"/>
      <c r="R7" s="93"/>
      <c r="S7" s="87"/>
      <c r="T7" s="85"/>
    </row>
    <row r="8" spans="1:20" ht="16.5" thickBot="1" x14ac:dyDescent="0.3">
      <c r="A8" s="117"/>
      <c r="B8" s="117"/>
      <c r="C8" s="60" t="s">
        <v>251</v>
      </c>
      <c r="D8" s="64" t="s">
        <v>51</v>
      </c>
      <c r="E8" s="62" t="s">
        <v>61</v>
      </c>
      <c r="F8" s="60" t="s">
        <v>216</v>
      </c>
      <c r="G8" s="63" t="s">
        <v>15</v>
      </c>
      <c r="H8" s="63">
        <v>3</v>
      </c>
      <c r="I8" s="63" t="s">
        <v>16</v>
      </c>
      <c r="J8" s="60" t="s">
        <v>250</v>
      </c>
      <c r="L8" s="91"/>
      <c r="M8" s="91"/>
      <c r="N8" s="92"/>
      <c r="O8" s="92"/>
      <c r="P8" s="86"/>
      <c r="Q8" s="86"/>
      <c r="R8" s="94"/>
      <c r="S8" s="95"/>
      <c r="T8" s="94"/>
    </row>
    <row r="9" spans="1:20" ht="16.5" thickBot="1" x14ac:dyDescent="0.3">
      <c r="A9" s="112">
        <v>2</v>
      </c>
      <c r="B9" s="109" t="s">
        <v>253</v>
      </c>
      <c r="C9" s="2" t="s">
        <v>248</v>
      </c>
      <c r="D9" s="3" t="s">
        <v>24</v>
      </c>
      <c r="E9" s="4" t="s">
        <v>25</v>
      </c>
      <c r="F9" s="5" t="s">
        <v>247</v>
      </c>
      <c r="G9" s="6" t="s">
        <v>15</v>
      </c>
      <c r="H9" s="6">
        <v>1</v>
      </c>
      <c r="I9" s="6" t="s">
        <v>16</v>
      </c>
      <c r="J9" s="5" t="s">
        <v>26</v>
      </c>
      <c r="L9" s="91"/>
      <c r="M9" s="91"/>
      <c r="N9" s="92"/>
      <c r="O9" s="92"/>
      <c r="P9" s="86"/>
      <c r="Q9" s="84"/>
      <c r="R9" s="84"/>
      <c r="S9" s="84"/>
      <c r="T9" s="84"/>
    </row>
    <row r="10" spans="1:20" ht="16.5" thickBot="1" x14ac:dyDescent="0.3">
      <c r="A10" s="113"/>
      <c r="B10" s="114"/>
      <c r="C10" s="5" t="s">
        <v>249</v>
      </c>
      <c r="D10" s="3" t="s">
        <v>24</v>
      </c>
      <c r="E10" s="4" t="s">
        <v>25</v>
      </c>
      <c r="F10" s="5" t="s">
        <v>216</v>
      </c>
      <c r="G10" s="6" t="s">
        <v>15</v>
      </c>
      <c r="H10" s="6">
        <v>2</v>
      </c>
      <c r="I10" s="6" t="s">
        <v>16</v>
      </c>
      <c r="J10" s="5" t="s">
        <v>26</v>
      </c>
      <c r="L10" s="84"/>
      <c r="M10" s="84"/>
      <c r="N10" s="84"/>
      <c r="O10" s="84"/>
      <c r="P10" s="86"/>
      <c r="Q10" s="86"/>
      <c r="R10" s="84"/>
      <c r="S10" s="87"/>
      <c r="T10" s="85"/>
    </row>
    <row r="11" spans="1:20" ht="16.5" thickBot="1" x14ac:dyDescent="0.3">
      <c r="A11" s="113"/>
      <c r="B11" s="111"/>
      <c r="C11" s="60" t="s">
        <v>251</v>
      </c>
      <c r="D11" s="61" t="s">
        <v>254</v>
      </c>
      <c r="E11" s="62" t="s">
        <v>22</v>
      </c>
      <c r="F11" s="60" t="s">
        <v>247</v>
      </c>
      <c r="G11" s="63" t="s">
        <v>15</v>
      </c>
      <c r="H11" s="63">
        <v>2</v>
      </c>
      <c r="I11" s="63" t="s">
        <v>16</v>
      </c>
      <c r="J11" s="60" t="s">
        <v>23</v>
      </c>
      <c r="K11" s="84"/>
      <c r="L11" s="84"/>
      <c r="M11" s="84"/>
      <c r="N11" s="84"/>
      <c r="O11" s="84"/>
      <c r="P11" s="84"/>
      <c r="Q11" s="84"/>
      <c r="R11" s="84"/>
      <c r="S11" s="87"/>
      <c r="T11" s="85"/>
    </row>
    <row r="12" spans="1:20" ht="16.5" thickBot="1" x14ac:dyDescent="0.3">
      <c r="A12" s="109">
        <v>3</v>
      </c>
      <c r="B12" s="107" t="s">
        <v>27</v>
      </c>
      <c r="C12" s="2" t="s">
        <v>248</v>
      </c>
      <c r="D12" s="3" t="s">
        <v>28</v>
      </c>
      <c r="E12" s="4" t="s">
        <v>29</v>
      </c>
      <c r="F12" s="5" t="s">
        <v>247</v>
      </c>
      <c r="G12" s="6" t="s">
        <v>15</v>
      </c>
      <c r="H12" s="6">
        <v>1</v>
      </c>
      <c r="I12" s="6" t="s">
        <v>19</v>
      </c>
      <c r="J12" s="5" t="s">
        <v>30</v>
      </c>
      <c r="K12" s="65"/>
      <c r="L12" s="91"/>
      <c r="M12" s="84"/>
      <c r="N12" s="92"/>
      <c r="O12" s="92"/>
      <c r="P12" s="86"/>
      <c r="Q12" s="86"/>
      <c r="R12" s="94"/>
      <c r="S12" s="95"/>
      <c r="T12" s="94"/>
    </row>
    <row r="13" spans="1:20" ht="16.5" thickBot="1" x14ac:dyDescent="0.3">
      <c r="A13" s="111"/>
      <c r="B13" s="108"/>
      <c r="C13" s="5" t="s">
        <v>249</v>
      </c>
      <c r="D13" s="3" t="s">
        <v>28</v>
      </c>
      <c r="E13" s="4" t="s">
        <v>29</v>
      </c>
      <c r="F13" s="5" t="s">
        <v>216</v>
      </c>
      <c r="G13" s="6" t="s">
        <v>15</v>
      </c>
      <c r="H13" s="6">
        <v>2</v>
      </c>
      <c r="I13" s="6" t="s">
        <v>31</v>
      </c>
      <c r="J13" s="5" t="s">
        <v>30</v>
      </c>
      <c r="K13" s="65"/>
      <c r="L13" s="91"/>
      <c r="M13" s="84"/>
      <c r="N13" s="92"/>
      <c r="O13" s="92"/>
      <c r="P13" s="86"/>
      <c r="Q13" s="86"/>
      <c r="R13" s="94"/>
      <c r="S13" s="95"/>
      <c r="T13" s="94"/>
    </row>
    <row r="14" spans="1:20" ht="32.25" thickBot="1" x14ac:dyDescent="0.3">
      <c r="A14" s="107">
        <v>4</v>
      </c>
      <c r="B14" s="107" t="s">
        <v>32</v>
      </c>
      <c r="C14" s="2" t="s">
        <v>248</v>
      </c>
      <c r="D14" s="3" t="s">
        <v>33</v>
      </c>
      <c r="E14" s="7" t="s">
        <v>34</v>
      </c>
      <c r="F14" s="5" t="s">
        <v>247</v>
      </c>
      <c r="G14" s="6" t="s">
        <v>15</v>
      </c>
      <c r="H14" s="6">
        <v>1</v>
      </c>
      <c r="I14" s="6" t="s">
        <v>31</v>
      </c>
      <c r="J14" s="5" t="s">
        <v>35</v>
      </c>
      <c r="K14" s="65"/>
      <c r="L14" s="91"/>
      <c r="M14" s="84"/>
      <c r="N14" s="92"/>
      <c r="O14" s="92"/>
      <c r="P14" s="86"/>
      <c r="Q14" s="86"/>
      <c r="R14" s="84"/>
      <c r="S14" s="87"/>
      <c r="T14" s="85"/>
    </row>
    <row r="15" spans="1:20" ht="32.25" thickBot="1" x14ac:dyDescent="0.3">
      <c r="A15" s="108"/>
      <c r="B15" s="108"/>
      <c r="C15" s="5" t="s">
        <v>249</v>
      </c>
      <c r="D15" s="71" t="s">
        <v>33</v>
      </c>
      <c r="E15" s="77" t="s">
        <v>34</v>
      </c>
      <c r="F15" s="81" t="s">
        <v>216</v>
      </c>
      <c r="G15" s="82" t="s">
        <v>15</v>
      </c>
      <c r="H15" s="82">
        <v>2</v>
      </c>
      <c r="I15" s="82" t="s">
        <v>31</v>
      </c>
      <c r="J15" s="83" t="s">
        <v>35</v>
      </c>
      <c r="K15" s="65"/>
      <c r="L15" s="84"/>
      <c r="M15" s="84"/>
      <c r="N15" s="84"/>
      <c r="O15" s="84"/>
      <c r="P15" s="84"/>
      <c r="Q15" s="84"/>
      <c r="R15" s="84"/>
      <c r="S15" s="87"/>
      <c r="T15" s="85"/>
    </row>
    <row r="16" spans="1:20" ht="16.5" thickBot="1" x14ac:dyDescent="0.3">
      <c r="A16" s="109">
        <v>5</v>
      </c>
      <c r="B16" s="109" t="s">
        <v>36</v>
      </c>
      <c r="C16" s="2" t="s">
        <v>248</v>
      </c>
      <c r="D16" s="8" t="s">
        <v>37</v>
      </c>
      <c r="E16" s="9" t="s">
        <v>38</v>
      </c>
      <c r="F16" s="24" t="s">
        <v>247</v>
      </c>
      <c r="G16" s="25" t="s">
        <v>15</v>
      </c>
      <c r="H16" s="1">
        <v>1</v>
      </c>
      <c r="I16" s="1" t="s">
        <v>31</v>
      </c>
      <c r="J16" s="18" t="s">
        <v>39</v>
      </c>
      <c r="K16" s="65"/>
      <c r="L16" s="91"/>
      <c r="M16" s="84"/>
      <c r="N16" s="92"/>
      <c r="O16" s="92"/>
      <c r="P16" s="84"/>
      <c r="Q16" s="96"/>
      <c r="R16" s="96"/>
      <c r="S16" s="96"/>
      <c r="T16" s="96"/>
    </row>
    <row r="17" spans="1:20" ht="42" customHeight="1" thickBot="1" x14ac:dyDescent="0.3">
      <c r="A17" s="110"/>
      <c r="B17" s="110"/>
      <c r="C17" s="5" t="s">
        <v>249</v>
      </c>
      <c r="D17" s="8" t="s">
        <v>37</v>
      </c>
      <c r="E17" s="9" t="s">
        <v>38</v>
      </c>
      <c r="F17" s="23" t="s">
        <v>216</v>
      </c>
      <c r="G17" s="26" t="s">
        <v>15</v>
      </c>
      <c r="H17" s="1">
        <v>2</v>
      </c>
      <c r="I17" s="1" t="s">
        <v>31</v>
      </c>
      <c r="J17" s="17" t="s">
        <v>39</v>
      </c>
      <c r="K17" s="65"/>
      <c r="L17" s="91"/>
      <c r="M17" s="84"/>
      <c r="N17" s="84"/>
      <c r="O17" s="84"/>
      <c r="P17" s="84"/>
      <c r="Q17" s="97"/>
      <c r="R17" s="96"/>
      <c r="S17" s="95"/>
      <c r="T17" s="94"/>
    </row>
    <row r="18" spans="1:20" ht="15.75" x14ac:dyDescent="0.25">
      <c r="A18" s="16"/>
      <c r="B18" s="98"/>
      <c r="C18" s="69"/>
      <c r="D18" s="67"/>
      <c r="E18" s="66"/>
      <c r="K18" s="65"/>
      <c r="L18" s="99"/>
      <c r="M18" s="65"/>
      <c r="N18" s="65"/>
      <c r="O18" s="65"/>
      <c r="P18" s="65"/>
      <c r="Q18" s="65"/>
      <c r="R18" s="65"/>
      <c r="S18" s="65"/>
      <c r="T18" s="65"/>
    </row>
    <row r="19" spans="1:20" ht="15.75" x14ac:dyDescent="0.25">
      <c r="C19" s="69"/>
      <c r="K19" s="65"/>
      <c r="L19" s="99"/>
      <c r="M19" s="65"/>
      <c r="N19" s="65"/>
      <c r="O19" s="65"/>
      <c r="P19" s="65"/>
      <c r="Q19" s="65"/>
      <c r="R19" s="65"/>
      <c r="S19" s="65"/>
      <c r="T19" s="65"/>
    </row>
    <row r="20" spans="1:20" ht="15.75" x14ac:dyDescent="0.25">
      <c r="C20" s="69"/>
      <c r="K20" s="65"/>
      <c r="L20" s="99"/>
      <c r="M20" s="65"/>
      <c r="N20" s="100"/>
      <c r="O20" s="101"/>
      <c r="P20" s="65"/>
      <c r="Q20" s="16"/>
      <c r="R20" s="65"/>
      <c r="S20" s="65"/>
      <c r="T20" s="65"/>
    </row>
    <row r="21" spans="1:20" ht="15.75" x14ac:dyDescent="0.25">
      <c r="C21" s="69"/>
      <c r="K21" s="65"/>
      <c r="L21" s="16"/>
      <c r="M21" s="65"/>
      <c r="N21" s="100"/>
      <c r="O21" s="101"/>
      <c r="P21" s="65"/>
      <c r="Q21" s="16"/>
      <c r="R21" s="65"/>
      <c r="S21" s="65"/>
      <c r="T21" s="65"/>
    </row>
    <row r="22" spans="1:20" x14ac:dyDescent="0.25">
      <c r="L22" s="16"/>
      <c r="M22" s="16"/>
      <c r="N22" s="100"/>
      <c r="O22" s="101"/>
      <c r="P22" s="16"/>
      <c r="Q22" s="16"/>
      <c r="R22" s="16"/>
      <c r="S22" s="16"/>
      <c r="T22" s="16"/>
    </row>
  </sheetData>
  <mergeCells count="13">
    <mergeCell ref="A9:A11"/>
    <mergeCell ref="B9:B11"/>
    <mergeCell ref="A1:J1"/>
    <mergeCell ref="A2:J2"/>
    <mergeCell ref="A3:J3"/>
    <mergeCell ref="A6:A8"/>
    <mergeCell ref="B6:B8"/>
    <mergeCell ref="B12:B13"/>
    <mergeCell ref="B14:B15"/>
    <mergeCell ref="B16:B17"/>
    <mergeCell ref="A16:A17"/>
    <mergeCell ref="A14:A15"/>
    <mergeCell ref="A12:A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zoomScale="70" zoomScaleNormal="70" workbookViewId="0">
      <pane ySplit="2" topLeftCell="A33" activePane="bottomLeft" state="frozen"/>
      <selection pane="bottomLeft" activeCell="H52" sqref="H52"/>
    </sheetView>
  </sheetViews>
  <sheetFormatPr defaultRowHeight="15.75" x14ac:dyDescent="0.25"/>
  <cols>
    <col min="1" max="1" width="29.7109375" style="31" bestFit="1" customWidth="1"/>
    <col min="2" max="2" width="25.85546875" style="31" bestFit="1" customWidth="1"/>
    <col min="3" max="3" width="9.140625" style="30"/>
    <col min="4" max="4" width="9.140625" style="31"/>
    <col min="5" max="5" width="14" style="31" customWidth="1"/>
    <col min="6" max="6" width="21.5703125" style="32" customWidth="1"/>
    <col min="7" max="7" width="36.5703125" style="32" customWidth="1"/>
    <col min="8" max="8" width="33.28515625" style="50" customWidth="1"/>
    <col min="9" max="9" width="26.140625" style="33" bestFit="1" customWidth="1"/>
    <col min="10" max="10" width="9.140625" style="30" customWidth="1"/>
    <col min="11" max="11" width="10.5703125" style="33" customWidth="1"/>
    <col min="12" max="12" width="24.85546875" style="32" customWidth="1"/>
    <col min="13" max="13" width="25.140625" style="31" customWidth="1"/>
    <col min="14" max="16384" width="9.140625" style="31"/>
  </cols>
  <sheetData>
    <row r="1" spans="1:13" x14ac:dyDescent="0.25">
      <c r="A1" s="30" t="s">
        <v>227</v>
      </c>
      <c r="H1" s="31"/>
    </row>
    <row r="2" spans="1:13" x14ac:dyDescent="0.25">
      <c r="A2" s="34" t="s">
        <v>6</v>
      </c>
      <c r="B2" s="34" t="s">
        <v>169</v>
      </c>
      <c r="C2" s="34" t="s">
        <v>145</v>
      </c>
      <c r="D2" s="34" t="s">
        <v>170</v>
      </c>
      <c r="E2" s="34" t="s">
        <v>171</v>
      </c>
      <c r="F2" s="35" t="s">
        <v>172</v>
      </c>
      <c r="G2" s="35" t="s">
        <v>173</v>
      </c>
      <c r="H2" s="31" t="s">
        <v>217</v>
      </c>
      <c r="I2" s="34" t="s">
        <v>174</v>
      </c>
      <c r="J2" s="34" t="s">
        <v>145</v>
      </c>
      <c r="K2" s="34" t="s">
        <v>170</v>
      </c>
      <c r="L2" s="35" t="s">
        <v>175</v>
      </c>
    </row>
    <row r="4" spans="1:13" x14ac:dyDescent="0.25">
      <c r="A4" s="36" t="s">
        <v>38</v>
      </c>
      <c r="B4" s="27" t="s">
        <v>218</v>
      </c>
      <c r="C4" s="27">
        <v>5</v>
      </c>
      <c r="D4" s="27" t="s">
        <v>147</v>
      </c>
      <c r="E4" s="28">
        <v>200000</v>
      </c>
      <c r="F4" s="28">
        <v>100000</v>
      </c>
      <c r="G4" s="32" t="s">
        <v>177</v>
      </c>
      <c r="H4" s="31"/>
    </row>
    <row r="5" spans="1:13" x14ac:dyDescent="0.25">
      <c r="A5" s="37" t="s">
        <v>178</v>
      </c>
      <c r="B5" s="27" t="s">
        <v>219</v>
      </c>
      <c r="C5" s="27">
        <v>6</v>
      </c>
      <c r="D5" s="27" t="s">
        <v>147</v>
      </c>
      <c r="E5" s="28">
        <v>15000</v>
      </c>
      <c r="F5" s="28">
        <v>90000</v>
      </c>
      <c r="G5" s="32" t="s">
        <v>176</v>
      </c>
      <c r="H5" s="31"/>
    </row>
    <row r="6" spans="1:13" x14ac:dyDescent="0.25">
      <c r="A6" s="38"/>
      <c r="B6" s="29" t="s">
        <v>220</v>
      </c>
      <c r="C6" s="27">
        <v>6</v>
      </c>
      <c r="D6" s="27" t="s">
        <v>147</v>
      </c>
      <c r="E6" s="28">
        <v>20000</v>
      </c>
      <c r="F6" s="28">
        <v>120000</v>
      </c>
      <c r="G6" s="32" t="s">
        <v>179</v>
      </c>
      <c r="H6" s="31"/>
    </row>
    <row r="7" spans="1:13" x14ac:dyDescent="0.25">
      <c r="A7" s="38"/>
      <c r="B7" s="29" t="s">
        <v>200</v>
      </c>
      <c r="C7" s="27">
        <v>4</v>
      </c>
      <c r="D7" s="27" t="s">
        <v>147</v>
      </c>
      <c r="E7" s="28">
        <v>35000</v>
      </c>
      <c r="F7" s="28">
        <v>140000</v>
      </c>
      <c r="G7" s="32" t="s">
        <v>176</v>
      </c>
      <c r="H7" s="31"/>
    </row>
    <row r="8" spans="1:13" x14ac:dyDescent="0.25">
      <c r="A8" s="38"/>
      <c r="B8" s="27" t="s">
        <v>221</v>
      </c>
      <c r="C8" s="27">
        <v>4</v>
      </c>
      <c r="D8" s="27" t="s">
        <v>147</v>
      </c>
      <c r="E8" s="28">
        <v>50000</v>
      </c>
      <c r="F8" s="28">
        <v>200000</v>
      </c>
      <c r="G8" s="32" t="s">
        <v>180</v>
      </c>
      <c r="H8" s="31"/>
    </row>
    <row r="9" spans="1:13" x14ac:dyDescent="0.25">
      <c r="A9" s="38"/>
      <c r="B9" s="27" t="s">
        <v>222</v>
      </c>
      <c r="C9" s="27">
        <v>1</v>
      </c>
      <c r="D9" s="27" t="s">
        <v>147</v>
      </c>
      <c r="E9" s="27">
        <v>20000</v>
      </c>
      <c r="F9" s="28">
        <v>40000</v>
      </c>
      <c r="G9" s="32" t="s">
        <v>181</v>
      </c>
      <c r="H9" s="31"/>
    </row>
    <row r="10" spans="1:13" x14ac:dyDescent="0.25">
      <c r="A10" s="38"/>
      <c r="B10" s="27" t="s">
        <v>223</v>
      </c>
      <c r="C10" s="27">
        <v>10</v>
      </c>
      <c r="D10" s="27" t="s">
        <v>147</v>
      </c>
      <c r="E10" s="28">
        <v>8000</v>
      </c>
      <c r="F10" s="28">
        <v>80000</v>
      </c>
      <c r="G10" s="32" t="s">
        <v>182</v>
      </c>
      <c r="H10" s="31"/>
    </row>
    <row r="11" spans="1:13" x14ac:dyDescent="0.25">
      <c r="A11" s="38"/>
      <c r="B11" s="27" t="s">
        <v>224</v>
      </c>
      <c r="C11" s="27">
        <v>4</v>
      </c>
      <c r="D11" s="27" t="s">
        <v>147</v>
      </c>
      <c r="E11" s="28">
        <v>25000</v>
      </c>
      <c r="F11" s="28">
        <v>100000</v>
      </c>
      <c r="G11" s="31" t="s">
        <v>183</v>
      </c>
      <c r="H11" s="31"/>
    </row>
    <row r="12" spans="1:13" x14ac:dyDescent="0.25">
      <c r="A12" s="38"/>
      <c r="B12" s="27" t="s">
        <v>225</v>
      </c>
      <c r="C12" s="27">
        <v>2</v>
      </c>
      <c r="D12" s="27" t="s">
        <v>147</v>
      </c>
      <c r="E12" s="28">
        <v>80000</v>
      </c>
      <c r="F12" s="28">
        <v>160000</v>
      </c>
      <c r="G12" s="32" t="s">
        <v>176</v>
      </c>
      <c r="H12" s="31"/>
    </row>
    <row r="13" spans="1:13" x14ac:dyDescent="0.25">
      <c r="A13" s="38"/>
      <c r="B13" s="27" t="s">
        <v>226</v>
      </c>
      <c r="C13" s="27">
        <v>4</v>
      </c>
      <c r="D13" s="27" t="s">
        <v>147</v>
      </c>
      <c r="E13" s="28">
        <v>40000</v>
      </c>
      <c r="F13" s="28">
        <v>160000</v>
      </c>
      <c r="G13" s="32" t="s">
        <v>176</v>
      </c>
      <c r="H13" s="31"/>
    </row>
    <row r="14" spans="1:13" x14ac:dyDescent="0.25">
      <c r="A14" s="118" t="s">
        <v>145</v>
      </c>
      <c r="B14" s="118"/>
      <c r="C14" s="118"/>
      <c r="D14" s="118"/>
      <c r="E14" s="30"/>
      <c r="F14" s="32">
        <f>SUM(F4:F13)</f>
        <v>1190000</v>
      </c>
      <c r="H14" s="31"/>
      <c r="L14" s="32">
        <f>SUM(L4:L13)</f>
        <v>0</v>
      </c>
      <c r="M14" s="39">
        <f>F14+L14</f>
        <v>1190000</v>
      </c>
    </row>
    <row r="16" spans="1:13" x14ac:dyDescent="0.25">
      <c r="A16" s="37" t="s">
        <v>185</v>
      </c>
      <c r="B16" s="40" t="s">
        <v>146</v>
      </c>
      <c r="C16" s="41">
        <v>10</v>
      </c>
      <c r="D16" s="42" t="s">
        <v>147</v>
      </c>
      <c r="E16" s="43">
        <v>55000</v>
      </c>
      <c r="F16" s="32">
        <f>55000*C16</f>
        <v>550000</v>
      </c>
      <c r="G16" s="32" t="s">
        <v>148</v>
      </c>
      <c r="H16" s="31"/>
      <c r="I16" s="44"/>
    </row>
    <row r="17" spans="1:13" x14ac:dyDescent="0.25">
      <c r="B17" s="40" t="s">
        <v>149</v>
      </c>
      <c r="C17" s="41">
        <v>1</v>
      </c>
      <c r="D17" s="42" t="s">
        <v>147</v>
      </c>
      <c r="E17" s="45">
        <f>F17</f>
        <v>1800000</v>
      </c>
      <c r="F17" s="32">
        <f>1800000*C17</f>
        <v>1800000</v>
      </c>
      <c r="G17" s="32" t="s">
        <v>176</v>
      </c>
      <c r="H17" s="31"/>
      <c r="I17" s="44"/>
    </row>
    <row r="18" spans="1:13" x14ac:dyDescent="0.25">
      <c r="A18" s="46"/>
      <c r="B18" s="40" t="s">
        <v>150</v>
      </c>
      <c r="C18" s="41">
        <v>1</v>
      </c>
      <c r="D18" s="42" t="s">
        <v>147</v>
      </c>
      <c r="E18" s="45">
        <v>6710000</v>
      </c>
      <c r="F18" s="32">
        <f>E18</f>
        <v>6710000</v>
      </c>
      <c r="G18" s="40" t="s">
        <v>151</v>
      </c>
      <c r="H18" s="31"/>
      <c r="I18" s="44"/>
    </row>
    <row r="19" spans="1:13" x14ac:dyDescent="0.25">
      <c r="B19" s="40" t="s">
        <v>152</v>
      </c>
      <c r="C19" s="41">
        <v>1</v>
      </c>
      <c r="D19" s="42" t="s">
        <v>147</v>
      </c>
      <c r="E19" s="45">
        <f>F19</f>
        <v>2500000</v>
      </c>
      <c r="F19" s="32">
        <f>2500000*C19</f>
        <v>2500000</v>
      </c>
      <c r="G19" s="32" t="s">
        <v>186</v>
      </c>
      <c r="H19" s="31"/>
    </row>
    <row r="20" spans="1:13" x14ac:dyDescent="0.25">
      <c r="B20" s="40" t="s">
        <v>153</v>
      </c>
      <c r="C20" s="41">
        <v>1</v>
      </c>
      <c r="D20" s="42" t="s">
        <v>147</v>
      </c>
      <c r="E20" s="45">
        <f>F20</f>
        <v>5000000</v>
      </c>
      <c r="F20" s="32">
        <f>5000000*C20</f>
        <v>5000000</v>
      </c>
      <c r="G20" s="31" t="s">
        <v>154</v>
      </c>
      <c r="H20" s="31"/>
      <c r="I20" s="44"/>
    </row>
    <row r="21" spans="1:13" x14ac:dyDescent="0.25">
      <c r="B21" s="40" t="s">
        <v>155</v>
      </c>
      <c r="C21" s="41">
        <v>1</v>
      </c>
      <c r="D21" s="42" t="s">
        <v>147</v>
      </c>
      <c r="E21" s="45">
        <f>F21</f>
        <v>150000</v>
      </c>
      <c r="F21" s="32">
        <f>150000*C21</f>
        <v>150000</v>
      </c>
      <c r="G21" s="32" t="s">
        <v>187</v>
      </c>
      <c r="H21" s="31"/>
    </row>
    <row r="22" spans="1:13" x14ac:dyDescent="0.25">
      <c r="B22" s="40" t="s">
        <v>156</v>
      </c>
      <c r="C22" s="41">
        <v>1</v>
      </c>
      <c r="D22" s="42" t="s">
        <v>147</v>
      </c>
      <c r="E22" s="45">
        <f>F22</f>
        <v>700000</v>
      </c>
      <c r="F22" s="32">
        <f>700000*C22</f>
        <v>700000</v>
      </c>
      <c r="G22" s="32" t="s">
        <v>188</v>
      </c>
      <c r="H22" s="31"/>
    </row>
    <row r="23" spans="1:13" x14ac:dyDescent="0.25">
      <c r="B23" s="40" t="s">
        <v>157</v>
      </c>
      <c r="C23" s="41">
        <v>2</v>
      </c>
      <c r="D23" s="42" t="s">
        <v>147</v>
      </c>
      <c r="E23" s="43">
        <v>350000</v>
      </c>
      <c r="F23" s="32">
        <f>150000*C23</f>
        <v>300000</v>
      </c>
      <c r="G23" s="32" t="s">
        <v>189</v>
      </c>
      <c r="H23" s="31"/>
    </row>
    <row r="24" spans="1:13" x14ac:dyDescent="0.25">
      <c r="B24" s="40" t="s">
        <v>190</v>
      </c>
      <c r="C24" s="41">
        <v>2</v>
      </c>
      <c r="D24" s="42" t="s">
        <v>147</v>
      </c>
      <c r="E24" s="43">
        <v>150000</v>
      </c>
      <c r="F24" s="32">
        <f>150000*C24</f>
        <v>300000</v>
      </c>
      <c r="G24" s="32" t="s">
        <v>191</v>
      </c>
      <c r="H24" s="31"/>
    </row>
    <row r="25" spans="1:13" x14ac:dyDescent="0.25">
      <c r="B25" s="40" t="s">
        <v>158</v>
      </c>
      <c r="C25" s="41">
        <v>3</v>
      </c>
      <c r="D25" s="42" t="s">
        <v>147</v>
      </c>
      <c r="E25" s="42">
        <v>165000</v>
      </c>
      <c r="F25" s="32">
        <f>C25*E25</f>
        <v>495000</v>
      </c>
      <c r="G25" s="40" t="s">
        <v>159</v>
      </c>
      <c r="H25" s="31"/>
    </row>
    <row r="26" spans="1:13" ht="31.5" x14ac:dyDescent="0.25">
      <c r="B26" s="47" t="s">
        <v>160</v>
      </c>
      <c r="C26" s="41">
        <v>2</v>
      </c>
      <c r="D26" s="42" t="s">
        <v>161</v>
      </c>
      <c r="E26" s="42">
        <v>1725000</v>
      </c>
      <c r="F26" s="32">
        <f>C26*E26</f>
        <v>3450000</v>
      </c>
      <c r="G26" s="31" t="s">
        <v>162</v>
      </c>
      <c r="H26" s="31"/>
    </row>
    <row r="27" spans="1:13" ht="15" customHeight="1" x14ac:dyDescent="0.25">
      <c r="B27" s="47" t="s">
        <v>163</v>
      </c>
      <c r="C27" s="41">
        <v>1</v>
      </c>
      <c r="D27" s="42" t="s">
        <v>147</v>
      </c>
      <c r="E27" s="42">
        <v>28000</v>
      </c>
      <c r="F27" s="32">
        <f>E27*C27</f>
        <v>28000</v>
      </c>
      <c r="G27" s="32" t="s">
        <v>192</v>
      </c>
      <c r="H27" s="31"/>
    </row>
    <row r="28" spans="1:13" ht="15" customHeight="1" x14ac:dyDescent="0.25">
      <c r="B28" s="47" t="s">
        <v>164</v>
      </c>
      <c r="C28" s="41">
        <v>1</v>
      </c>
      <c r="D28" s="42" t="s">
        <v>147</v>
      </c>
      <c r="E28" s="42">
        <v>20651000</v>
      </c>
      <c r="F28" s="32">
        <f>E28</f>
        <v>20651000</v>
      </c>
      <c r="G28" s="32" t="s">
        <v>193</v>
      </c>
      <c r="H28" s="31"/>
    </row>
    <row r="29" spans="1:13" ht="15" customHeight="1" x14ac:dyDescent="0.25">
      <c r="B29" s="40" t="s">
        <v>165</v>
      </c>
      <c r="C29" s="41">
        <v>1</v>
      </c>
      <c r="D29" s="42" t="s">
        <v>147</v>
      </c>
      <c r="E29" s="42">
        <v>180000</v>
      </c>
      <c r="F29" s="32">
        <f>E29</f>
        <v>180000</v>
      </c>
      <c r="G29" s="31" t="s">
        <v>166</v>
      </c>
      <c r="H29" s="31"/>
    </row>
    <row r="30" spans="1:13" x14ac:dyDescent="0.25">
      <c r="B30" s="40" t="s">
        <v>167</v>
      </c>
      <c r="C30" s="30">
        <v>2</v>
      </c>
      <c r="D30" s="31" t="s">
        <v>147</v>
      </c>
      <c r="E30" s="48">
        <v>20000</v>
      </c>
      <c r="F30" s="32">
        <f>C30*E30</f>
        <v>40000</v>
      </c>
      <c r="G30" s="40" t="s">
        <v>168</v>
      </c>
      <c r="H30" s="31"/>
    </row>
    <row r="31" spans="1:13" x14ac:dyDescent="0.25">
      <c r="B31" s="40" t="s">
        <v>194</v>
      </c>
      <c r="C31" s="41">
        <v>1</v>
      </c>
      <c r="D31" s="42" t="s">
        <v>147</v>
      </c>
      <c r="E31" s="45">
        <f>F31</f>
        <v>0</v>
      </c>
      <c r="F31" s="32">
        <v>0</v>
      </c>
      <c r="G31" s="32" t="s">
        <v>182</v>
      </c>
      <c r="H31" s="31"/>
    </row>
    <row r="32" spans="1:13" x14ac:dyDescent="0.25">
      <c r="A32" s="118" t="s">
        <v>145</v>
      </c>
      <c r="B32" s="118"/>
      <c r="C32" s="118"/>
      <c r="D32" s="118"/>
      <c r="E32" s="30"/>
      <c r="F32" s="32">
        <f>SUM(F16:F30)</f>
        <v>42854000</v>
      </c>
      <c r="H32" s="31"/>
      <c r="L32" s="32">
        <f>SUM(L16:L31)</f>
        <v>0</v>
      </c>
      <c r="M32" s="39">
        <f>F32+L32</f>
        <v>42854000</v>
      </c>
    </row>
    <row r="34" spans="1:13" x14ac:dyDescent="0.25">
      <c r="A34" s="36" t="s">
        <v>195</v>
      </c>
      <c r="B34" s="27" t="s">
        <v>196</v>
      </c>
      <c r="C34" s="27">
        <v>2</v>
      </c>
      <c r="D34" s="27" t="s">
        <v>147</v>
      </c>
      <c r="E34" s="28">
        <v>75000</v>
      </c>
      <c r="F34" s="28">
        <v>150000</v>
      </c>
      <c r="G34" s="27" t="s">
        <v>176</v>
      </c>
      <c r="H34" s="31"/>
    </row>
    <row r="35" spans="1:13" x14ac:dyDescent="0.25">
      <c r="A35" s="38"/>
      <c r="B35" s="120" t="s">
        <v>240</v>
      </c>
      <c r="C35" s="120">
        <v>1</v>
      </c>
      <c r="D35" s="120" t="s">
        <v>147</v>
      </c>
      <c r="E35" s="121">
        <v>850000</v>
      </c>
      <c r="F35" s="121">
        <v>850000</v>
      </c>
      <c r="G35" s="119" t="s">
        <v>241</v>
      </c>
      <c r="H35" s="31"/>
    </row>
    <row r="36" spans="1:13" x14ac:dyDescent="0.25">
      <c r="A36" s="38"/>
      <c r="B36" s="120"/>
      <c r="C36" s="120"/>
      <c r="D36" s="120"/>
      <c r="E36" s="121"/>
      <c r="F36" s="121"/>
      <c r="G36" s="119"/>
      <c r="H36" s="31"/>
    </row>
    <row r="37" spans="1:13" x14ac:dyDescent="0.25">
      <c r="A37" s="118" t="s">
        <v>145</v>
      </c>
      <c r="B37" s="118"/>
      <c r="C37" s="118"/>
      <c r="D37" s="118"/>
      <c r="E37" s="30"/>
      <c r="F37" s="32">
        <f>SUM(F34:F36)</f>
        <v>1000000</v>
      </c>
      <c r="H37" s="31"/>
      <c r="L37" s="32">
        <f>SUM(L32:L36)</f>
        <v>0</v>
      </c>
      <c r="M37" s="39">
        <f>F37+L37</f>
        <v>1000000</v>
      </c>
    </row>
    <row r="39" spans="1:13" x14ac:dyDescent="0.25">
      <c r="A39" s="49" t="s">
        <v>29</v>
      </c>
      <c r="B39" s="40" t="s">
        <v>197</v>
      </c>
      <c r="C39" s="30">
        <v>5</v>
      </c>
      <c r="D39" s="42" t="s">
        <v>198</v>
      </c>
      <c r="E39" s="42"/>
      <c r="F39" s="32">
        <f>25000*C39</f>
        <v>125000</v>
      </c>
      <c r="G39" s="32" t="s">
        <v>182</v>
      </c>
      <c r="H39" s="31"/>
      <c r="I39" s="40" t="s">
        <v>199</v>
      </c>
      <c r="J39" s="30">
        <v>10</v>
      </c>
      <c r="K39" s="33" t="s">
        <v>184</v>
      </c>
      <c r="L39" s="32">
        <f>20000*J39</f>
        <v>200000</v>
      </c>
    </row>
    <row r="40" spans="1:13" x14ac:dyDescent="0.25">
      <c r="A40" s="37" t="s">
        <v>178</v>
      </c>
      <c r="B40" s="40" t="s">
        <v>200</v>
      </c>
      <c r="C40" s="30">
        <v>5</v>
      </c>
      <c r="D40" s="42" t="s">
        <v>147</v>
      </c>
      <c r="E40" s="42"/>
      <c r="F40" s="32">
        <f>25000*C40</f>
        <v>125000</v>
      </c>
      <c r="G40" s="32" t="s">
        <v>182</v>
      </c>
      <c r="H40" s="31"/>
      <c r="I40" s="40" t="s">
        <v>201</v>
      </c>
      <c r="J40" s="30">
        <v>10</v>
      </c>
      <c r="K40" s="33" t="s">
        <v>184</v>
      </c>
      <c r="L40" s="32">
        <f t="shared" ref="L40" si="0">20000*J40</f>
        <v>200000</v>
      </c>
    </row>
    <row r="41" spans="1:13" x14ac:dyDescent="0.25">
      <c r="B41" s="40" t="s">
        <v>202</v>
      </c>
      <c r="C41" s="30">
        <v>4</v>
      </c>
      <c r="D41" s="42" t="s">
        <v>147</v>
      </c>
      <c r="E41" s="42"/>
      <c r="F41" s="32">
        <f>125000*C41</f>
        <v>500000</v>
      </c>
      <c r="G41" s="32" t="s">
        <v>182</v>
      </c>
      <c r="H41" s="31"/>
      <c r="I41" s="31" t="s">
        <v>203</v>
      </c>
      <c r="J41" s="30">
        <v>2</v>
      </c>
      <c r="K41" s="33" t="s">
        <v>198</v>
      </c>
      <c r="L41" s="32">
        <f>20000*J41</f>
        <v>40000</v>
      </c>
    </row>
    <row r="42" spans="1:13" x14ac:dyDescent="0.25">
      <c r="B42" s="40" t="s">
        <v>204</v>
      </c>
      <c r="C42" s="30">
        <v>3</v>
      </c>
      <c r="D42" s="42" t="s">
        <v>147</v>
      </c>
      <c r="E42" s="42"/>
      <c r="F42" s="32">
        <f>100000*C42</f>
        <v>300000</v>
      </c>
      <c r="G42" s="32" t="s">
        <v>182</v>
      </c>
      <c r="H42" s="31"/>
      <c r="I42" s="31" t="s">
        <v>205</v>
      </c>
      <c r="J42" s="30">
        <v>2</v>
      </c>
      <c r="K42" s="33" t="s">
        <v>198</v>
      </c>
      <c r="L42" s="32">
        <f>20000*J42</f>
        <v>40000</v>
      </c>
    </row>
    <row r="43" spans="1:13" x14ac:dyDescent="0.25">
      <c r="B43" s="40" t="s">
        <v>206</v>
      </c>
      <c r="C43" s="30">
        <v>5</v>
      </c>
      <c r="D43" s="42" t="s">
        <v>147</v>
      </c>
      <c r="E43" s="42"/>
      <c r="F43" s="32">
        <f>60000*C43</f>
        <v>300000</v>
      </c>
      <c r="G43" s="32" t="s">
        <v>182</v>
      </c>
      <c r="H43" s="31"/>
      <c r="I43" s="31" t="s">
        <v>244</v>
      </c>
      <c r="J43" s="30">
        <v>2</v>
      </c>
      <c r="K43" s="33" t="s">
        <v>198</v>
      </c>
      <c r="L43" s="32">
        <f t="shared" ref="L43:L44" si="1">20000*J43</f>
        <v>40000</v>
      </c>
    </row>
    <row r="44" spans="1:13" x14ac:dyDescent="0.25">
      <c r="B44" s="40" t="s">
        <v>207</v>
      </c>
      <c r="C44" s="30">
        <v>5</v>
      </c>
      <c r="D44" s="42" t="s">
        <v>147</v>
      </c>
      <c r="E44" s="42"/>
      <c r="F44" s="32">
        <f>100000*C44</f>
        <v>500000</v>
      </c>
      <c r="G44" s="32" t="s">
        <v>182</v>
      </c>
      <c r="H44" s="31"/>
      <c r="I44" s="31" t="s">
        <v>208</v>
      </c>
      <c r="J44" s="30">
        <v>2</v>
      </c>
      <c r="K44" s="33" t="s">
        <v>198</v>
      </c>
      <c r="L44" s="32">
        <f t="shared" si="1"/>
        <v>40000</v>
      </c>
    </row>
    <row r="45" spans="1:13" ht="15.75" customHeight="1" x14ac:dyDescent="0.25">
      <c r="B45" s="40" t="s">
        <v>209</v>
      </c>
      <c r="C45" s="30">
        <v>2</v>
      </c>
      <c r="D45" s="42" t="s">
        <v>147</v>
      </c>
      <c r="E45" s="42"/>
      <c r="F45" s="32">
        <f>125000*C45</f>
        <v>250000</v>
      </c>
      <c r="G45" s="32" t="s">
        <v>182</v>
      </c>
      <c r="H45" s="31"/>
      <c r="I45" s="33" t="s">
        <v>242</v>
      </c>
      <c r="J45" s="30">
        <v>3</v>
      </c>
      <c r="K45" s="33" t="s">
        <v>243</v>
      </c>
      <c r="L45" s="32">
        <v>150000</v>
      </c>
    </row>
    <row r="46" spans="1:13" x14ac:dyDescent="0.25">
      <c r="B46" s="40" t="s">
        <v>210</v>
      </c>
      <c r="C46" s="30">
        <v>2</v>
      </c>
      <c r="D46" s="42" t="s">
        <v>211</v>
      </c>
      <c r="E46" s="42"/>
      <c r="F46" s="32">
        <f>25000*C46</f>
        <v>50000</v>
      </c>
      <c r="G46" s="32" t="s">
        <v>182</v>
      </c>
      <c r="H46" s="31"/>
    </row>
    <row r="47" spans="1:13" x14ac:dyDescent="0.25">
      <c r="B47" s="40" t="s">
        <v>212</v>
      </c>
      <c r="C47" s="30">
        <v>5</v>
      </c>
      <c r="D47" s="42" t="s">
        <v>147</v>
      </c>
      <c r="E47" s="42"/>
      <c r="F47" s="32">
        <f>150000*C47</f>
        <v>750000</v>
      </c>
      <c r="G47" s="32" t="s">
        <v>182</v>
      </c>
      <c r="H47" s="31"/>
    </row>
    <row r="48" spans="1:13" x14ac:dyDescent="0.25">
      <c r="B48" s="31" t="s">
        <v>213</v>
      </c>
      <c r="C48" s="30">
        <v>4</v>
      </c>
      <c r="D48" s="42" t="s">
        <v>147</v>
      </c>
      <c r="E48" s="42"/>
      <c r="F48" s="32">
        <f>25000*C48</f>
        <v>100000</v>
      </c>
      <c r="G48" s="32" t="s">
        <v>182</v>
      </c>
      <c r="H48" s="31"/>
    </row>
    <row r="49" spans="1:13" x14ac:dyDescent="0.25">
      <c r="A49" s="118" t="s">
        <v>145</v>
      </c>
      <c r="B49" s="118"/>
      <c r="C49" s="118"/>
      <c r="D49" s="118"/>
      <c r="E49" s="30"/>
      <c r="F49" s="32">
        <f>SUM(F39:F48)</f>
        <v>3000000</v>
      </c>
      <c r="H49" s="31"/>
      <c r="L49" s="32">
        <f>SUM(L39:L48)</f>
        <v>710000</v>
      </c>
      <c r="M49" s="39">
        <f>F49+L49</f>
        <v>3710000</v>
      </c>
    </row>
    <row r="50" spans="1:13" x14ac:dyDescent="0.25">
      <c r="A50" s="37" t="s">
        <v>228</v>
      </c>
      <c r="B50" s="27" t="s">
        <v>229</v>
      </c>
      <c r="C50" s="27">
        <v>1</v>
      </c>
      <c r="D50" s="27" t="s">
        <v>147</v>
      </c>
      <c r="E50" s="28">
        <v>21000000</v>
      </c>
      <c r="F50" s="28">
        <v>21000000</v>
      </c>
      <c r="G50" s="27" t="s">
        <v>230</v>
      </c>
    </row>
    <row r="51" spans="1:13" x14ac:dyDescent="0.25">
      <c r="B51" s="27" t="s">
        <v>231</v>
      </c>
      <c r="C51" s="27">
        <v>1</v>
      </c>
      <c r="D51" s="27" t="s">
        <v>147</v>
      </c>
      <c r="E51" s="28">
        <v>2800000</v>
      </c>
      <c r="F51" s="28">
        <v>2800000</v>
      </c>
      <c r="G51" s="27" t="s">
        <v>232</v>
      </c>
    </row>
    <row r="52" spans="1:13" x14ac:dyDescent="0.25">
      <c r="B52" s="27" t="s">
        <v>233</v>
      </c>
      <c r="C52" s="27">
        <v>1</v>
      </c>
      <c r="D52" s="27" t="s">
        <v>147</v>
      </c>
      <c r="E52" s="27" t="s">
        <v>234</v>
      </c>
      <c r="F52" s="28">
        <v>1750000</v>
      </c>
      <c r="G52" s="27"/>
      <c r="H52" s="31"/>
      <c r="M52" s="52"/>
    </row>
    <row r="53" spans="1:13" x14ac:dyDescent="0.25">
      <c r="B53" s="27" t="s">
        <v>235</v>
      </c>
      <c r="C53" s="27">
        <v>1</v>
      </c>
      <c r="D53" s="27" t="s">
        <v>147</v>
      </c>
      <c r="E53" s="28">
        <v>14000000</v>
      </c>
      <c r="F53" s="28">
        <v>14000000</v>
      </c>
      <c r="G53" s="27" t="s">
        <v>236</v>
      </c>
    </row>
    <row r="54" spans="1:13" x14ac:dyDescent="0.25">
      <c r="B54" s="27" t="s">
        <v>237</v>
      </c>
      <c r="C54" s="27">
        <v>1</v>
      </c>
      <c r="D54" s="27" t="s">
        <v>147</v>
      </c>
      <c r="E54" s="28">
        <v>2000000</v>
      </c>
      <c r="F54" s="28">
        <v>2000000</v>
      </c>
      <c r="G54" s="27"/>
    </row>
    <row r="55" spans="1:13" x14ac:dyDescent="0.25">
      <c r="B55" s="27" t="s">
        <v>238</v>
      </c>
      <c r="C55" s="27">
        <v>2</v>
      </c>
      <c r="D55" s="27" t="s">
        <v>147</v>
      </c>
      <c r="E55" s="28">
        <v>56000</v>
      </c>
      <c r="F55" s="28">
        <v>112000</v>
      </c>
      <c r="G55" s="27"/>
    </row>
    <row r="56" spans="1:13" x14ac:dyDescent="0.25">
      <c r="B56" s="27" t="s">
        <v>239</v>
      </c>
      <c r="C56" s="27">
        <v>3</v>
      </c>
      <c r="D56" s="27" t="s">
        <v>147</v>
      </c>
      <c r="E56" s="28">
        <v>250000</v>
      </c>
      <c r="F56" s="28">
        <v>750000</v>
      </c>
      <c r="G56" s="27"/>
    </row>
    <row r="57" spans="1:13" x14ac:dyDescent="0.25">
      <c r="A57" s="118" t="s">
        <v>145</v>
      </c>
      <c r="B57" s="118"/>
      <c r="C57" s="118"/>
      <c r="D57" s="118"/>
      <c r="E57" s="30"/>
      <c r="F57" s="32">
        <f>SUM(F50:F56)</f>
        <v>42412000</v>
      </c>
      <c r="M57" s="51">
        <f>F57</f>
        <v>42412000</v>
      </c>
    </row>
    <row r="60" spans="1:13" s="53" customFormat="1" ht="18.75" x14ac:dyDescent="0.3">
      <c r="C60" s="54"/>
      <c r="F60" s="55"/>
      <c r="G60" s="55"/>
      <c r="H60" s="56"/>
      <c r="I60" s="57"/>
      <c r="J60" s="54"/>
      <c r="K60" s="57"/>
      <c r="L60" s="58" t="s">
        <v>245</v>
      </c>
      <c r="M60" s="59">
        <f>M49+M37+M32+M14+M57</f>
        <v>91166000</v>
      </c>
    </row>
  </sheetData>
  <mergeCells count="11">
    <mergeCell ref="G35:G36"/>
    <mergeCell ref="B35:B36"/>
    <mergeCell ref="C35:C36"/>
    <mergeCell ref="D35:D36"/>
    <mergeCell ref="E35:E36"/>
    <mergeCell ref="F35:F36"/>
    <mergeCell ref="A14:D14"/>
    <mergeCell ref="A32:D32"/>
    <mergeCell ref="A37:D37"/>
    <mergeCell ref="A49:D49"/>
    <mergeCell ref="A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KURIKULUM</vt:lpstr>
      <vt:lpstr>KURIKULUM SEMESTER II </vt:lpstr>
      <vt:lpstr>JADWAL</vt:lpstr>
      <vt:lpstr>Alat dan Bahan Praktik SMT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MyBook11G</dc:creator>
  <cp:lastModifiedBy>Windows User</cp:lastModifiedBy>
  <cp:lastPrinted>2022-02-21T03:02:08Z</cp:lastPrinted>
  <dcterms:created xsi:type="dcterms:W3CDTF">2022-01-24T06:13:43Z</dcterms:created>
  <dcterms:modified xsi:type="dcterms:W3CDTF">2022-02-21T03:02:11Z</dcterms:modified>
</cp:coreProperties>
</file>